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21\"/>
    </mc:Choice>
  </mc:AlternateContent>
  <xr:revisionPtr revIDLastSave="0" documentId="13_ncr:1_{401BE4DD-0774-4540-8B25-6FC44546368B}" xr6:coauthVersionLast="45" xr6:coauthVersionMax="45" xr10:uidLastSave="{00000000-0000-0000-0000-000000000000}"/>
  <bookViews>
    <workbookView xWindow="-108" yWindow="-108" windowWidth="23256" windowHeight="12576" tabRatio="920" firstSheet="10" activeTab="22" xr2:uid="{00000000-000D-0000-FFFF-FFFF00000000}"/>
  </bookViews>
  <sheets>
    <sheet name="Mayor's Office (2)" sheetId="20" r:id="rId1"/>
    <sheet name="SB Legislative (2)" sheetId="21" r:id="rId2"/>
    <sheet name="SB Secretariat (2)" sheetId="22" r:id="rId3"/>
    <sheet name="MPDC (2)" sheetId="23" r:id="rId4"/>
    <sheet name="LCR (2)" sheetId="24" r:id="rId5"/>
    <sheet name="MBO (2)" sheetId="25" r:id="rId6"/>
    <sheet name="Accounting Office (2)" sheetId="26" r:id="rId7"/>
    <sheet name="Treasurer's Office (2)" sheetId="27" r:id="rId8"/>
    <sheet name="Assessor's Office (2)" sheetId="28" r:id="rId9"/>
    <sheet name="Engineering Office (2)" sheetId="29" r:id="rId10"/>
    <sheet name="Economic (2)" sheetId="30" r:id="rId11"/>
    <sheet name="Agriculture (2)" sheetId="31" r:id="rId12"/>
    <sheet name="Health  (2)" sheetId="32" r:id="rId13"/>
    <sheet name="MSWD (2)" sheetId="33" r:id="rId14"/>
    <sheet name="DILG (2)" sheetId="37" r:id="rId15"/>
    <sheet name="PNP" sheetId="41" r:id="rId16"/>
    <sheet name="MCTC (2)" sheetId="38" r:id="rId17"/>
    <sheet name="COA (2)" sheetId="39" r:id="rId18"/>
    <sheet name="BOF" sheetId="42" r:id="rId19"/>
    <sheet name="National Office (2)" sheetId="40" r:id="rId20"/>
    <sheet name="SPA" sheetId="43" r:id="rId21"/>
    <sheet name="TOTAL ALL OFFICE" sheetId="45" r:id="rId22"/>
    <sheet name="Sheet2" sheetId="47" r:id="rId23"/>
    <sheet name="GAD PROGRAM" sheetId="48" r:id="rId24"/>
  </sheets>
  <externalReferences>
    <externalReference r:id="rId25"/>
  </externalReferences>
  <calcPr calcId="181029"/>
</workbook>
</file>

<file path=xl/calcChain.xml><?xml version="1.0" encoding="utf-8"?>
<calcChain xmlns="http://schemas.openxmlformats.org/spreadsheetml/2006/main">
  <c r="G22" i="47" l="1"/>
  <c r="F37" i="25" l="1"/>
  <c r="F26" i="23" l="1"/>
  <c r="E92" i="48" l="1"/>
  <c r="E73" i="48"/>
  <c r="E74" i="48" s="1"/>
  <c r="E48" i="48"/>
  <c r="E42" i="48"/>
  <c r="E78" i="48"/>
  <c r="E49" i="48"/>
  <c r="E90" i="48"/>
  <c r="E91" i="48" s="1"/>
  <c r="E83" i="48"/>
  <c r="F61" i="33"/>
  <c r="E61" i="33"/>
  <c r="F34" i="37"/>
  <c r="F21" i="41"/>
  <c r="F88" i="20"/>
  <c r="E84" i="48" l="1"/>
  <c r="F74" i="33"/>
  <c r="F39" i="28" l="1"/>
  <c r="F39" i="23"/>
  <c r="F40" i="23" s="1"/>
  <c r="F33" i="31" l="1"/>
  <c r="G11" i="47" l="1"/>
  <c r="G18" i="47" l="1"/>
  <c r="G21" i="47" l="1"/>
  <c r="F27" i="41" l="1"/>
  <c r="F28" i="41"/>
  <c r="F38" i="29" l="1"/>
  <c r="F29" i="24" l="1"/>
  <c r="F27" i="29" l="1"/>
  <c r="F20" i="29"/>
  <c r="F38" i="28"/>
  <c r="F38" i="27" l="1"/>
  <c r="F45" i="27" s="1"/>
  <c r="F44" i="27"/>
  <c r="F28" i="28"/>
  <c r="F21" i="24"/>
  <c r="F30" i="24" s="1"/>
  <c r="F32" i="27"/>
  <c r="F30" i="27"/>
  <c r="F26" i="27"/>
  <c r="F24" i="27"/>
  <c r="F21" i="27"/>
  <c r="F16" i="27"/>
  <c r="F14" i="27"/>
  <c r="F22" i="30" l="1"/>
  <c r="F21" i="30"/>
  <c r="F15" i="30"/>
  <c r="B24" i="45" l="1"/>
  <c r="B23" i="45"/>
  <c r="F18" i="42"/>
  <c r="F20" i="42" s="1"/>
  <c r="C22" i="45"/>
  <c r="B22" i="45"/>
  <c r="F24" i="39"/>
  <c r="F23" i="39"/>
  <c r="F19" i="39"/>
  <c r="B21" i="45"/>
  <c r="F14" i="38"/>
  <c r="F17" i="38" s="1"/>
  <c r="C20" i="45"/>
  <c r="B20" i="45"/>
  <c r="B18" i="45"/>
  <c r="F75" i="33"/>
  <c r="C15" i="45"/>
  <c r="B15" i="45"/>
  <c r="F27" i="40"/>
  <c r="F24" i="40"/>
  <c r="F29" i="40" s="1"/>
  <c r="F31" i="40" s="1"/>
  <c r="F21" i="40"/>
  <c r="F18" i="40"/>
  <c r="F15" i="40"/>
  <c r="C14" i="45"/>
  <c r="B14" i="45"/>
  <c r="C13" i="45"/>
  <c r="B13" i="45"/>
  <c r="C12" i="45"/>
  <c r="B12" i="45"/>
  <c r="C11" i="45"/>
  <c r="B11" i="45"/>
  <c r="C9" i="45"/>
  <c r="B9" i="45"/>
  <c r="C7" i="45"/>
  <c r="B7" i="45"/>
  <c r="C6" i="45"/>
  <c r="B6" i="45"/>
  <c r="F41" i="21"/>
  <c r="F75" i="20"/>
  <c r="C10" i="45"/>
  <c r="F27" i="25"/>
  <c r="F38" i="25" s="1"/>
  <c r="F17" i="25"/>
  <c r="B10" i="45" l="1"/>
  <c r="B5" i="45"/>
  <c r="F89" i="20"/>
  <c r="C18" i="45"/>
  <c r="F63" i="32"/>
  <c r="C17" i="45" s="1"/>
  <c r="F59" i="32"/>
  <c r="C19" i="45"/>
  <c r="F25" i="37"/>
  <c r="B19" i="45" s="1"/>
  <c r="B8" i="45"/>
  <c r="C8" i="45"/>
  <c r="F18" i="23"/>
  <c r="F29" i="26"/>
  <c r="F17" i="26"/>
  <c r="F21" i="26" s="1"/>
  <c r="F41" i="31"/>
  <c r="B16" i="45"/>
  <c r="F37" i="22"/>
  <c r="F36" i="22"/>
  <c r="F30" i="22"/>
  <c r="F42" i="21"/>
  <c r="F32" i="21"/>
  <c r="F62" i="20"/>
  <c r="F54" i="20" s="1"/>
  <c r="F50" i="20"/>
  <c r="F47" i="20"/>
  <c r="F37" i="20"/>
  <c r="F35" i="20"/>
  <c r="F31" i="20"/>
  <c r="F29" i="20"/>
  <c r="F22" i="20"/>
  <c r="F16" i="20"/>
  <c r="F35" i="37" l="1"/>
  <c r="F42" i="31"/>
  <c r="C16" i="45"/>
  <c r="F64" i="32"/>
  <c r="B17" i="45"/>
  <c r="B25" i="45" s="1"/>
  <c r="G24" i="47" s="1"/>
  <c r="C5" i="45"/>
  <c r="F30" i="26"/>
  <c r="E59" i="32"/>
  <c r="C25" i="45" l="1"/>
  <c r="G26" i="47" s="1"/>
  <c r="E75" i="20"/>
  <c r="E88" i="20" l="1"/>
  <c r="E89" i="20" s="1"/>
  <c r="E38" i="29"/>
  <c r="J16" i="43" l="1"/>
  <c r="I15" i="43" l="1"/>
  <c r="I14" i="43"/>
  <c r="I13" i="43"/>
  <c r="I12" i="43"/>
  <c r="E27" i="41" l="1"/>
  <c r="E28" i="28" l="1"/>
  <c r="E39" i="23"/>
  <c r="E21" i="41" l="1"/>
  <c r="E33" i="31" l="1"/>
  <c r="E32" i="21" l="1"/>
  <c r="E34" i="37" l="1"/>
  <c r="E74" i="33"/>
  <c r="G75" i="33" s="1"/>
  <c r="E63" i="32"/>
  <c r="E64" i="32" s="1"/>
  <c r="E41" i="31" l="1"/>
  <c r="E42" i="31" s="1"/>
  <c r="E15" i="30"/>
  <c r="E29" i="26"/>
  <c r="E37" i="25"/>
  <c r="E21" i="24"/>
  <c r="E36" i="22"/>
  <c r="E41" i="21"/>
  <c r="E42" i="21" s="1"/>
  <c r="H16" i="43" l="1"/>
  <c r="G16" i="43"/>
  <c r="F16" i="43"/>
  <c r="F18" i="43" s="1"/>
  <c r="E24" i="27" l="1"/>
  <c r="E36" i="29" l="1"/>
  <c r="E27" i="40" l="1"/>
  <c r="E24" i="40"/>
  <c r="E21" i="40"/>
  <c r="E18" i="40"/>
  <c r="E15" i="40"/>
  <c r="E18" i="42"/>
  <c r="E75" i="33" l="1"/>
  <c r="G61" i="33"/>
  <c r="E29" i="40"/>
  <c r="E31" i="40" s="1"/>
  <c r="E27" i="29"/>
  <c r="E20" i="29"/>
  <c r="E25" i="37"/>
  <c r="E35" i="37" s="1"/>
  <c r="E30" i="22" l="1"/>
  <c r="E37" i="22" s="1"/>
  <c r="E50" i="20" l="1"/>
  <c r="E47" i="20"/>
  <c r="E37" i="20"/>
  <c r="E22" i="20"/>
  <c r="I16" i="43" l="1"/>
  <c r="E35" i="20" l="1"/>
  <c r="J18" i="43" l="1"/>
  <c r="H18" i="43"/>
  <c r="G18" i="43"/>
  <c r="I18" i="43" l="1"/>
  <c r="E20" i="42" l="1"/>
  <c r="E31" i="20" l="1"/>
  <c r="E62" i="20"/>
  <c r="E9" i="20" l="1"/>
  <c r="E19" i="39" l="1"/>
  <c r="E38" i="28"/>
  <c r="E39" i="28" s="1"/>
  <c r="E44" i="27"/>
  <c r="E17" i="25"/>
  <c r="E27" i="25" s="1"/>
  <c r="E38" i="25" s="1"/>
  <c r="E28" i="41" l="1"/>
  <c r="E29" i="20" l="1"/>
  <c r="E26" i="27" l="1"/>
  <c r="E23" i="39"/>
  <c r="E24" i="39" s="1"/>
  <c r="E54" i="20"/>
  <c r="E14" i="38"/>
  <c r="E17" i="38" s="1"/>
  <c r="E16" i="20"/>
  <c r="E29" i="33" l="1"/>
  <c r="E25" i="33"/>
  <c r="E21" i="30"/>
  <c r="E22" i="30" s="1"/>
  <c r="E17" i="26"/>
  <c r="E21" i="26" s="1"/>
  <c r="E30" i="26" s="1"/>
  <c r="E29" i="24"/>
  <c r="E30" i="24" s="1"/>
  <c r="E18" i="23"/>
  <c r="E26" i="23" s="1"/>
  <c r="E40" i="23" s="1"/>
  <c r="E30" i="27" l="1"/>
  <c r="E14" i="27"/>
  <c r="E32" i="27"/>
  <c r="E38" i="27" s="1"/>
  <c r="E21" i="27"/>
  <c r="E16" i="27"/>
  <c r="E11" i="27"/>
  <c r="E45" i="27" l="1"/>
  <c r="E6" i="47" l="1"/>
  <c r="G23" i="47" l="1"/>
  <c r="G25" i="47" s="1"/>
  <c r="G27" i="47" s="1"/>
  <c r="G28" i="47"/>
</calcChain>
</file>

<file path=xl/sharedStrings.xml><?xml version="1.0" encoding="utf-8"?>
<sst xmlns="http://schemas.openxmlformats.org/spreadsheetml/2006/main" count="1109" uniqueCount="395">
  <si>
    <t>LBP Form No. 2</t>
  </si>
  <si>
    <t>Object of Expenditure</t>
  </si>
  <si>
    <t>Maintenance and Other Operating Expenses</t>
  </si>
  <si>
    <t>Traveling Expenses</t>
  </si>
  <si>
    <t>Training and Scholarship Expenses</t>
  </si>
  <si>
    <t>Supplies and Materials Expenses</t>
  </si>
  <si>
    <t>Utility Expenses</t>
  </si>
  <si>
    <t>Confidential, Intelligence and Extraordinary Expenses</t>
  </si>
  <si>
    <t>Repairs and Maintenance</t>
  </si>
  <si>
    <t>Financial Expenses</t>
  </si>
  <si>
    <t>Capital Outlays</t>
  </si>
  <si>
    <t>Total Appropriations</t>
  </si>
  <si>
    <t>Account Code</t>
  </si>
  <si>
    <t>Past Year</t>
  </si>
  <si>
    <t>(Actual)</t>
  </si>
  <si>
    <t>Current Year (Estimate)</t>
  </si>
  <si>
    <t>Total</t>
  </si>
  <si>
    <t>(Estimate)</t>
  </si>
  <si>
    <t>Budget Year</t>
  </si>
  <si>
    <t>(Proposed)</t>
  </si>
  <si>
    <t>Annex D</t>
  </si>
  <si>
    <t>Prepared:</t>
  </si>
  <si>
    <t>Department Head</t>
  </si>
  <si>
    <t>Reviewed:</t>
  </si>
  <si>
    <t>Approved:</t>
  </si>
  <si>
    <t>GERMILIZA M. ALANO</t>
  </si>
  <si>
    <t>SALVADOR P. ANTOJADO, JR.</t>
  </si>
  <si>
    <t>SUB-TOTAL</t>
  </si>
  <si>
    <t>Office Supplies Expenses</t>
  </si>
  <si>
    <t>Representation Expenses</t>
  </si>
  <si>
    <t>Donations</t>
  </si>
  <si>
    <t>Other MOOE</t>
  </si>
  <si>
    <t>Laptop</t>
  </si>
  <si>
    <t>Printer</t>
  </si>
  <si>
    <t>TOTAL MOOE</t>
  </si>
  <si>
    <t>Telephone Expenses - Mobile</t>
  </si>
  <si>
    <t>Traveling Expenses (collectors)</t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</si>
  <si>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</si>
  <si>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t>Honorarium RTC</t>
  </si>
  <si>
    <t>Honorarium PPO</t>
  </si>
  <si>
    <t>Honorarium COMELEC</t>
  </si>
  <si>
    <t>TOTAL</t>
  </si>
  <si>
    <t>Training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</si>
  <si>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COA</t>
    </r>
  </si>
  <si>
    <t>EVELYN R. RONGO</t>
  </si>
  <si>
    <t>EARL RYAN L. ESPRA</t>
  </si>
  <si>
    <t xml:space="preserve"> </t>
  </si>
  <si>
    <t xml:space="preserve">                        Department Head</t>
  </si>
  <si>
    <t xml:space="preserve">       Department Head</t>
  </si>
  <si>
    <t xml:space="preserve">  </t>
  </si>
  <si>
    <t>General Services</t>
  </si>
  <si>
    <t>Janitorial Services</t>
  </si>
  <si>
    <r>
      <t xml:space="preserve">Office: </t>
    </r>
    <r>
      <rPr>
        <u/>
        <sz val="11"/>
        <color theme="1"/>
        <rFont val="Calibri"/>
        <family val="2"/>
        <scheme val="minor"/>
      </rPr>
      <t>Legislative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</si>
  <si>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</si>
  <si>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</si>
  <si>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</si>
  <si>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</si>
  <si>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>Office:</t>
    </r>
    <r>
      <rPr>
        <u/>
        <sz val="11"/>
        <color theme="1"/>
        <rFont val="Calibri"/>
        <family val="2"/>
        <scheme val="minor"/>
      </rPr>
      <t xml:space="preserve">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</si>
  <si>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Treasurer's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</si>
  <si>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</si>
  <si>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</si>
  <si>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Health Office</t>
    </r>
  </si>
  <si>
    <t>Communications Expenses</t>
  </si>
  <si>
    <t>Taxes, Insurance Premiums and Other Fees</t>
  </si>
  <si>
    <t>Other Maintenance and Operating Expenses</t>
  </si>
  <si>
    <t>Financial Assistance/Subsidy</t>
  </si>
  <si>
    <t>Property, Plant and Equipment</t>
  </si>
  <si>
    <t>TOTAL - MOOE</t>
  </si>
  <si>
    <t>TOTAL - Capital Outlay</t>
  </si>
  <si>
    <t>Traveling Expenses - PESO</t>
  </si>
  <si>
    <t>Traveling Expenses - Library</t>
  </si>
  <si>
    <t>Traveling Expenses - CeC</t>
  </si>
  <si>
    <t>Training Expenses - Library</t>
  </si>
  <si>
    <t>Training Expenses - HRMO</t>
  </si>
  <si>
    <t>Training Expenses - PESO</t>
  </si>
  <si>
    <t>Training Expenses - CeC</t>
  </si>
  <si>
    <t>Electricity Expenses</t>
  </si>
  <si>
    <t>Telephone Expenses</t>
  </si>
  <si>
    <t>Confidential Expenses</t>
  </si>
  <si>
    <t>Other General Services</t>
  </si>
  <si>
    <t>R/M - Machinery and Equipment (Office Equipment)</t>
  </si>
  <si>
    <t>R/M - Transportation Equipment</t>
  </si>
  <si>
    <t>Insurance Expenses</t>
  </si>
  <si>
    <t>Taxes, Duties and Licenses (Renewal of License - firearms)</t>
  </si>
  <si>
    <t>Advertising Expenses</t>
  </si>
  <si>
    <t>Transportation and Delivery Expenses</t>
  </si>
  <si>
    <t>Membership Dues and Contributions to Organizations</t>
  </si>
  <si>
    <t>Subscription Expenses - Library</t>
  </si>
  <si>
    <t>Information and Communication Technology Equipment</t>
  </si>
  <si>
    <t>Furniture and Fixtures</t>
  </si>
  <si>
    <t>Internet Subscription Expenses</t>
  </si>
  <si>
    <t>R/M - Transportation Equipment (Motor Vehicles)</t>
  </si>
  <si>
    <t>Accountable Forms Expenses</t>
  </si>
  <si>
    <t>Fuel, Oil and Lubricants Expenses</t>
  </si>
  <si>
    <t>R/M - Buildings and Other Structures (Office Building)</t>
  </si>
  <si>
    <t>Fidelity Bond Premiums</t>
  </si>
  <si>
    <t>Printing and Publication Expenses</t>
  </si>
  <si>
    <t>R/M - Machinery and Equipment (Cons. &amp; Heavy Equipment)</t>
  </si>
  <si>
    <t>R/M - Buildings and Other Structures (Public Building)</t>
  </si>
  <si>
    <t>Postage and Courier Services</t>
  </si>
  <si>
    <t>Medical, Dental and Laboratory Supplies Expenses</t>
  </si>
  <si>
    <t>Other General Services (BNS/BHW/JO)</t>
  </si>
  <si>
    <t>Fuel Oil and Lubricants</t>
  </si>
  <si>
    <t>Repair and Maintenance</t>
  </si>
  <si>
    <t>Other  Maintenance and Operating Expenses</t>
  </si>
  <si>
    <t xml:space="preserve">Office Equipment </t>
  </si>
  <si>
    <t>Accountable Forms (BRGY.)</t>
  </si>
  <si>
    <t>Swivel Chair</t>
  </si>
  <si>
    <t>Machinery</t>
  </si>
  <si>
    <t>Subsidies - Others-MAFC Traveling</t>
  </si>
  <si>
    <t>Office Equipment</t>
  </si>
  <si>
    <t>2 of 1</t>
  </si>
  <si>
    <t>Postage and Deliveries</t>
  </si>
  <si>
    <t xml:space="preserve">       Jobs Fair</t>
  </si>
  <si>
    <t>Other Maintenance and Other Operating Expenses</t>
  </si>
  <si>
    <t>Honorarium PAO</t>
  </si>
  <si>
    <t>Peace and Order</t>
  </si>
  <si>
    <r>
      <t xml:space="preserve">Office: </t>
    </r>
    <r>
      <rPr>
        <u/>
        <sz val="11"/>
        <color theme="1"/>
        <rFont val="Calibri"/>
        <family val="2"/>
        <scheme val="minor"/>
      </rPr>
      <t>DILG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</si>
  <si>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MCTC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</si>
  <si>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National Office</t>
    </r>
  </si>
  <si>
    <t>SPES Wages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</si>
  <si>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</si>
  <si>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</si>
  <si>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</si>
  <si>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</si>
  <si>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</si>
  <si>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 xml:space="preserve">         Election Fund - National</t>
  </si>
  <si>
    <t xml:space="preserve">         Election Fund - Barangay</t>
  </si>
  <si>
    <t>Municipal Budget Officer</t>
  </si>
  <si>
    <t xml:space="preserve">      Airconditioning System</t>
  </si>
  <si>
    <t xml:space="preserve">       Health and Nutrition Maternal Child Care</t>
  </si>
  <si>
    <t>OSCA</t>
  </si>
  <si>
    <t>Peace and Order Council (POC)</t>
  </si>
  <si>
    <t>Computer W/Complete Accessories</t>
  </si>
  <si>
    <t>Weighing Scale</t>
  </si>
  <si>
    <t>Municipal Mayor</t>
  </si>
  <si>
    <r>
      <t xml:space="preserve">Office: </t>
    </r>
    <r>
      <rPr>
        <u/>
        <sz val="11"/>
        <color theme="1"/>
        <rFont val="Calibri"/>
        <family val="2"/>
        <scheme val="minor"/>
      </rPr>
      <t>Economic Ent. &amp; Gen. Service</t>
    </r>
  </si>
  <si>
    <t>Security Services</t>
  </si>
  <si>
    <t>R/M Offfice  Equipment</t>
  </si>
  <si>
    <t>Traveling Expenses - Postal</t>
  </si>
  <si>
    <t>Office Supplies Expenses - PESO</t>
  </si>
  <si>
    <t>Office Supplies Expenses - Library</t>
  </si>
  <si>
    <t>Telephone Expenses - PESO</t>
  </si>
  <si>
    <t xml:space="preserve">Internet Subscription Expenses </t>
  </si>
  <si>
    <t>SPES Orientation</t>
  </si>
  <si>
    <t>Career Advocary</t>
  </si>
  <si>
    <t xml:space="preserve">Fuel, Oil and Lubricants Expenses </t>
  </si>
  <si>
    <t>Celebration of CSC Day</t>
  </si>
  <si>
    <t xml:space="preserve">     General Revision</t>
  </si>
  <si>
    <t>Internet Expenses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</si>
  <si>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</si>
  <si>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</si>
  <si>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</si>
  <si>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</si>
  <si>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</si>
  <si>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</si>
  <si>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</si>
  <si>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</si>
  <si>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>Counterpart to 4Ps Program</t>
  </si>
  <si>
    <t>Repairs and Maintenance Transportation</t>
  </si>
  <si>
    <t>Office: PNP</t>
  </si>
  <si>
    <t>Fuel, Oil &amp; Lubricants Expenses</t>
  </si>
  <si>
    <t>Repairs and Maintenance - Patrol Car</t>
  </si>
  <si>
    <t>Other MOOE (Honorarium)</t>
  </si>
  <si>
    <t>Office Supplies Expenses - CeC</t>
  </si>
  <si>
    <t>LDRRMO</t>
  </si>
  <si>
    <t>Other Maintenance and Operating Expenses(MDC)</t>
  </si>
  <si>
    <t>Other MOOE - BAC</t>
  </si>
  <si>
    <t>Fedility Bond Premium</t>
  </si>
  <si>
    <t>Property, Plant and Equipment(Laptop)</t>
  </si>
  <si>
    <t>Traveling Expenses/Training</t>
  </si>
  <si>
    <t>Gasoline, Oil &amp; Lubricants Expenses</t>
  </si>
  <si>
    <t>Office: BOF</t>
  </si>
  <si>
    <t>Programmed Appropriation and Obligation by Object of Expenditure</t>
  </si>
  <si>
    <r>
      <t xml:space="preserve">LGU: </t>
    </r>
    <r>
      <rPr>
        <b/>
        <u/>
        <sz val="11"/>
        <color theme="1"/>
        <rFont val="Calibri"/>
        <family val="2"/>
        <scheme val="minor"/>
      </rPr>
      <t>Kalawit, Zamboanga del Norte</t>
    </r>
  </si>
  <si>
    <t>SPECIAL PURPOSE APPROPRIATION</t>
  </si>
  <si>
    <t>20% of IRA for Dev't Fund</t>
  </si>
  <si>
    <t>5% Calamity Fund</t>
  </si>
  <si>
    <t>Financial Assistance to Barangay</t>
  </si>
  <si>
    <t>Terminal Leave Pay</t>
  </si>
  <si>
    <t>LBP Form No. 2-A</t>
  </si>
  <si>
    <t>RONNIE T. SOLOMON</t>
  </si>
  <si>
    <t>JOSEPHINE P. SILAGAN</t>
  </si>
  <si>
    <t>GERMILIZA  M. ALANO</t>
  </si>
  <si>
    <t>BONIFACIA P. BANAO</t>
  </si>
  <si>
    <t>MERLITA P. AMORA</t>
  </si>
  <si>
    <t>LETICIA B. CUSTODIO</t>
  </si>
  <si>
    <t>NENA B. LOZADA</t>
  </si>
  <si>
    <t>IGNACIO  M. CABUAL, JR.</t>
  </si>
  <si>
    <t>Annex E</t>
  </si>
  <si>
    <t>1</t>
  </si>
  <si>
    <t>Office Supplies Expenses - HRMO</t>
  </si>
  <si>
    <t>Telephone Expenses-Mobile</t>
  </si>
  <si>
    <t>SERGIO RUNEM M. BRILLANTES</t>
  </si>
  <si>
    <t>Desktop Computer W/Complete Accessories</t>
  </si>
  <si>
    <t>Dispenser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</si>
  <si>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</si>
  <si>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</si>
  <si>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</si>
  <si>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</si>
  <si>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</si>
  <si>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</si>
  <si>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</si>
  <si>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</si>
  <si>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</si>
  <si>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</si>
  <si>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</si>
  <si>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</si>
  <si>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R/M - Transportation Equipment (Ambulance)</t>
  </si>
  <si>
    <t>Traveling Expenses (GAD GFPs)</t>
  </si>
  <si>
    <t>Other MOOE Honorarium</t>
  </si>
  <si>
    <t>Honorarium BIR</t>
  </si>
  <si>
    <t>Steel Cabinet (Double Door)</t>
  </si>
  <si>
    <t>DSLR Camera</t>
  </si>
  <si>
    <t>Vault</t>
  </si>
  <si>
    <t>National Youth Council (NYC)</t>
  </si>
  <si>
    <t>SPA</t>
  </si>
  <si>
    <t>Donations  VM</t>
  </si>
  <si>
    <t>Projector</t>
  </si>
  <si>
    <t>SOMA</t>
  </si>
  <si>
    <t>SOCA</t>
  </si>
  <si>
    <t>IP'S Day</t>
  </si>
  <si>
    <t>Computer w/complete accessories DEPED</t>
  </si>
  <si>
    <t>Aircondition System Split Type</t>
  </si>
  <si>
    <t>2 Steel Cabinets/Filling Cabinets</t>
  </si>
  <si>
    <t>34 Inches LG TV</t>
  </si>
  <si>
    <t>Monitor/UPS</t>
  </si>
  <si>
    <t>GPS</t>
  </si>
  <si>
    <t>Desktop Computer w/complete accessories</t>
  </si>
  <si>
    <t>R/M - Office Equipment</t>
  </si>
  <si>
    <t>Office Table</t>
  </si>
  <si>
    <t xml:space="preserve">Steel Cabinet </t>
  </si>
  <si>
    <t>Furniture &amp; Fixture</t>
  </si>
  <si>
    <t>Table w/top glass</t>
  </si>
  <si>
    <t>1 Set curtains</t>
  </si>
  <si>
    <t>1 Set computer w/complete accessories</t>
  </si>
  <si>
    <t>1 Unit built in cabinet for real property books</t>
  </si>
  <si>
    <t>1 Unit Laptop Core i7</t>
  </si>
  <si>
    <t>1 Unit water dispenser</t>
  </si>
  <si>
    <t>1 Unit 2.5 HP Aircon Koppel (Split type)</t>
  </si>
  <si>
    <t>Internet Expenses BAC</t>
  </si>
  <si>
    <t>Office Supplies Expenses BAC</t>
  </si>
  <si>
    <t>Plastic Chair (w/o arm)</t>
  </si>
  <si>
    <t>Adolescent Health Awareness Program GAD</t>
  </si>
  <si>
    <t>Filariasis Program GAD</t>
  </si>
  <si>
    <t>Annual Licensing BEMONC GAD</t>
  </si>
  <si>
    <t>Ambulance Licensing BEMONC GAD</t>
  </si>
  <si>
    <t>CAPITAL OUTLAY</t>
  </si>
  <si>
    <t>Property Plant and Equipment</t>
  </si>
  <si>
    <t>1 Unit Laptop</t>
  </si>
  <si>
    <t>TOTAL CAPITAL OUTLAY</t>
  </si>
  <si>
    <t>Award to Early Child Development Worker</t>
  </si>
  <si>
    <t>2 sets Table with Chair</t>
  </si>
  <si>
    <t>Curtains</t>
  </si>
  <si>
    <t>Projector Complete Set</t>
  </si>
  <si>
    <t>Wifi</t>
  </si>
  <si>
    <t>Awards/Rewards Expenses</t>
  </si>
  <si>
    <t>Laptop GAD</t>
  </si>
  <si>
    <t>Traveling Expenses Transportation BAWC Victime GAD</t>
  </si>
  <si>
    <t xml:space="preserve">      Capability Building/Livelihood Skills Training PESO</t>
  </si>
  <si>
    <t>Capability Building GFPS/GAD</t>
  </si>
  <si>
    <t>Laptop &amp; Printer - GAD</t>
  </si>
  <si>
    <t>Furniture &amp; Fixtures</t>
  </si>
  <si>
    <t>TOTAL - SPA</t>
  </si>
  <si>
    <t>Office:</t>
  </si>
  <si>
    <t xml:space="preserve">Current Year </t>
  </si>
  <si>
    <t>2020</t>
  </si>
  <si>
    <t>2021</t>
  </si>
  <si>
    <t>MERLY C. MASUGBO</t>
  </si>
  <si>
    <r>
      <t xml:space="preserve">LGU: </t>
    </r>
    <r>
      <rPr>
        <b/>
        <u/>
        <sz val="9"/>
        <color theme="1"/>
        <rFont val="Calibri"/>
        <family val="2"/>
        <scheme val="minor"/>
      </rPr>
      <t>Kalawit, Zamboanga del Norte</t>
    </r>
  </si>
  <si>
    <r>
      <t xml:space="preserve">Office: </t>
    </r>
    <r>
      <rPr>
        <b/>
        <u/>
        <sz val="9"/>
        <color theme="1"/>
        <rFont val="Calibri"/>
        <family val="2"/>
        <scheme val="minor"/>
      </rPr>
      <t>Mayor's Office</t>
    </r>
  </si>
  <si>
    <t>2 steel cabinet</t>
  </si>
  <si>
    <t>1 Wooden cabenit</t>
  </si>
  <si>
    <t>1 Aircon</t>
  </si>
  <si>
    <t>1 Set Computer</t>
  </si>
  <si>
    <t>1 Inverter</t>
  </si>
  <si>
    <t>2 Computer Rock Stand</t>
  </si>
  <si>
    <t>5 Office Table with Chair</t>
  </si>
  <si>
    <t>Computer w/complete Accessories</t>
  </si>
  <si>
    <t>Laptop Core i5</t>
  </si>
  <si>
    <t>Traveling Expenses BAC</t>
  </si>
  <si>
    <t>Internet Subscription Expenses BAC</t>
  </si>
  <si>
    <t>Laptop Computer</t>
  </si>
  <si>
    <t>Water Supply Maintenance</t>
  </si>
  <si>
    <t xml:space="preserve">       Environmental Sanitation GAD</t>
  </si>
  <si>
    <t xml:space="preserve">    STH Program</t>
  </si>
  <si>
    <t xml:space="preserve">    Water Bacti-Analysis</t>
  </si>
  <si>
    <t xml:space="preserve">    Concrete Bowls</t>
  </si>
  <si>
    <t>Breast/Cervical/Prostate Awareness program</t>
  </si>
  <si>
    <t>COVID-19 Program</t>
  </si>
  <si>
    <t>Medico-Legal</t>
  </si>
  <si>
    <t>1 unit Sala Set</t>
  </si>
  <si>
    <t>Mayor's Office</t>
  </si>
  <si>
    <t>SB Legislative</t>
  </si>
  <si>
    <t>SB Secretariat</t>
  </si>
  <si>
    <t>MPDC</t>
  </si>
  <si>
    <t>LCR</t>
  </si>
  <si>
    <t>Budget Office</t>
  </si>
  <si>
    <t>Accounting Office</t>
  </si>
  <si>
    <t>Treasurer's Office</t>
  </si>
  <si>
    <t>Assessor's Office</t>
  </si>
  <si>
    <t>Engineering Office</t>
  </si>
  <si>
    <t>Economic</t>
  </si>
  <si>
    <t>Agriculture</t>
  </si>
  <si>
    <t>Health</t>
  </si>
  <si>
    <t>MSWD</t>
  </si>
  <si>
    <t>DILG</t>
  </si>
  <si>
    <t>PNP</t>
  </si>
  <si>
    <t>MCTC</t>
  </si>
  <si>
    <t>COA</t>
  </si>
  <si>
    <t>BOF</t>
  </si>
  <si>
    <t>NATIONAL OFFICE</t>
  </si>
  <si>
    <t>MOOE</t>
  </si>
  <si>
    <t>Capital Outlay</t>
  </si>
  <si>
    <t>Proposal all Office</t>
  </si>
  <si>
    <t xml:space="preserve">Fiscal Year 2021 </t>
  </si>
  <si>
    <t>Brush Cutter</t>
  </si>
  <si>
    <t>Installation of Cubicles, Tables &amp; Chairs, Wirings  &amp; Floar tiles</t>
  </si>
  <si>
    <t>1 Unit Aircon Split type 1.5 HP</t>
  </si>
  <si>
    <t xml:space="preserve">Printer A3 </t>
  </si>
  <si>
    <t>Printer Epson</t>
  </si>
  <si>
    <t>Desktop w/Printer</t>
  </si>
  <si>
    <t>PROPOSED ANNUAL BUDGET FOR FISCAL YEAR 2021</t>
  </si>
  <si>
    <t>ACTUAL INCOME FY 2019</t>
  </si>
  <si>
    <t>PS LIMITATION</t>
  </si>
  <si>
    <t>ALLOWABLE PS for FY 2021</t>
  </si>
  <si>
    <t>PROPOSED PS for 2021</t>
  </si>
  <si>
    <t>INCOME ESTIMATE FOR FY 2021</t>
  </si>
  <si>
    <t>IRA for FY 2021</t>
  </si>
  <si>
    <t>INCOME ESTIMATE (LOCAL)</t>
  </si>
  <si>
    <t>TOTAL AVAILABLE RESOURCES</t>
  </si>
  <si>
    <t>LESS: STATUTORY and  CONTRACTUAL OBLIGATION</t>
  </si>
  <si>
    <t>20% DEVELOPMENT FUND</t>
  </si>
  <si>
    <t>(129,482,318.00)</t>
  </si>
  <si>
    <t>5% CALAMITY FUND</t>
  </si>
  <si>
    <t>AID TO BARANGAY</t>
  </si>
  <si>
    <t>(1,000.00/brgy.)</t>
  </si>
  <si>
    <t>Terminal Leave Pay/Retirement</t>
  </si>
  <si>
    <t>NET AVAILABLE RESOURCES</t>
  </si>
  <si>
    <t>LESS: PROPOSED OPERATING EXPENSES</t>
  </si>
  <si>
    <t>PERSONAL SERVICES</t>
  </si>
  <si>
    <t>TOTAL PROPOSED EXPENSES</t>
  </si>
  <si>
    <t>(132,482,318.00)</t>
  </si>
  <si>
    <t>Smart TV for Power Point Presentation</t>
  </si>
  <si>
    <t>Agricultural Dev't. Program</t>
  </si>
  <si>
    <t>Centralized Aircon Split Type</t>
  </si>
  <si>
    <t>Aircon (Window type)</t>
  </si>
  <si>
    <t>Computer Desktop W/Complete Accessories</t>
  </si>
  <si>
    <t>Laptop Information and Communication Technology Equipment</t>
  </si>
  <si>
    <t xml:space="preserve">Printer </t>
  </si>
  <si>
    <t>1 Unit Aircon (4Ps Office)</t>
  </si>
  <si>
    <t>Elderly Person Welfare Program GAD</t>
  </si>
  <si>
    <t>Youth  Welfare Program GAD</t>
  </si>
  <si>
    <t>Emergency Assistance Program GAD</t>
  </si>
  <si>
    <t>Child Welfare Program GAD</t>
  </si>
  <si>
    <t>Person W/Disbility Welfare Prog.(PWD) GAD</t>
  </si>
  <si>
    <t>Day Care Worker GAD</t>
  </si>
  <si>
    <t>Child Crisis Intervention Program - Mobilization GAD</t>
  </si>
  <si>
    <t>1 Units Steel Cabinet</t>
  </si>
  <si>
    <t>Portable Speaker w/mic</t>
  </si>
  <si>
    <t xml:space="preserve">Office Supplies Expenses </t>
  </si>
  <si>
    <t>Office Supplies Expenses-CDW (GAD</t>
  </si>
  <si>
    <t>Office Supplies Expenses-OSCA (GAD)</t>
  </si>
  <si>
    <t>Office Supplies Expenses-PDAO (GAD)</t>
  </si>
  <si>
    <t>Youth Organization GAD</t>
  </si>
  <si>
    <t>Capability Building/attendance of Provincial Meeting GAD</t>
  </si>
  <si>
    <t>Elderly Filipino Week Celebration GAD</t>
  </si>
  <si>
    <t>Reporting System and Prevention Program for Elder Abuse Cases GAD</t>
  </si>
  <si>
    <t>Burial, Medical/Financial Assistance GAD</t>
  </si>
  <si>
    <t>Women and Family Welfare Program GAD</t>
  </si>
  <si>
    <t>Burial, Medical/Financial/ESA Transportation Assistance GAD</t>
  </si>
  <si>
    <t>Women's Month Celebration GAD</t>
  </si>
  <si>
    <t>18-day Advocacy Campaign to Stop VAWC GAD</t>
  </si>
  <si>
    <t>Reproduction of IEC Materials GAD</t>
  </si>
  <si>
    <t>Comprehensive intervention against Gender Based Violence GAD</t>
  </si>
  <si>
    <t>Counselling Services for the Rehabilitation of Perpetrator of Domestic violence GAD</t>
  </si>
  <si>
    <t>National Children's Month Celebration GAD</t>
  </si>
  <si>
    <t>Child Development Workers Training GAD</t>
  </si>
  <si>
    <t>Comprehensive Local Juvenile Intervention Program GAD</t>
  </si>
  <si>
    <t>Counterpart Fund to Residential Care/Rehabilitation Centers GAD</t>
  </si>
  <si>
    <t>Assistive Device for PWD GAD</t>
  </si>
  <si>
    <t>Philhealth Insurance for Indigent</t>
  </si>
  <si>
    <t>Municipal Sectoral Quarterly Meeting (Women, Senior Citizen, CDW's &amp; PWD) GAD</t>
  </si>
  <si>
    <t>Support to National/Regional/Provincial Social Protection Programs</t>
  </si>
  <si>
    <t>1 set table with chair (PDAO) (GAD)</t>
  </si>
  <si>
    <t>1 Unit Laptop Computer (ECCD) GAD</t>
  </si>
  <si>
    <t>GAD 2021 Programmed Appropriation and Obligation by Object of Expenditure</t>
  </si>
  <si>
    <t>DSWD OFFICE</t>
  </si>
  <si>
    <t>Accessories &amp; Amenities (Crises Intervention Center) GAD</t>
  </si>
  <si>
    <t>Traveling Expenses - HRMO</t>
  </si>
  <si>
    <t>PNP Office</t>
  </si>
  <si>
    <t>Health Office</t>
  </si>
  <si>
    <t>TOTAL APPROPRIATIONS GAD</t>
  </si>
  <si>
    <r>
      <t xml:space="preserve">Office: </t>
    </r>
    <r>
      <rPr>
        <u/>
        <sz val="9"/>
        <color theme="1"/>
        <rFont val="Calibri"/>
        <family val="2"/>
        <scheme val="minor"/>
      </rPr>
      <t>DSWD</t>
    </r>
  </si>
  <si>
    <t>Aircon Split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</si>
</sst>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Arial"/>
      <family val="2"/>
    </font>
    <font>
      <b/>
      <sz val="10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9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Border="1"/>
    <xf numFmtId="164" fontId="0" fillId="0" borderId="11" xfId="1" applyFont="1" applyBorder="1"/>
    <xf numFmtId="0" fontId="1" fillId="0" borderId="0" xfId="0" applyFont="1" applyFill="1" applyBorder="1"/>
    <xf numFmtId="164" fontId="0" fillId="0" borderId="10" xfId="1" applyFont="1" applyBorder="1"/>
    <xf numFmtId="164" fontId="3" fillId="0" borderId="11" xfId="1" applyFont="1" applyBorder="1"/>
    <xf numFmtId="164" fontId="4" fillId="0" borderId="12" xfId="1" applyFont="1" applyBorder="1"/>
    <xf numFmtId="164" fontId="1" fillId="0" borderId="11" xfId="1" applyFont="1" applyBorder="1"/>
    <xf numFmtId="0" fontId="0" fillId="0" borderId="0" xfId="0" applyFont="1" applyBorder="1"/>
    <xf numFmtId="0" fontId="0" fillId="0" borderId="0" xfId="0" applyFont="1" applyFill="1" applyBorder="1"/>
    <xf numFmtId="164" fontId="2" fillId="0" borderId="11" xfId="1" applyFont="1" applyBorder="1"/>
    <xf numFmtId="164" fontId="0" fillId="0" borderId="0" xfId="1" applyFont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1" fillId="0" borderId="0" xfId="0" applyFont="1" applyBorder="1" applyAlignment="1"/>
    <xf numFmtId="164" fontId="3" fillId="0" borderId="11" xfId="1" applyFont="1" applyBorder="1" applyAlignment="1"/>
    <xf numFmtId="0" fontId="1" fillId="0" borderId="5" xfId="0" applyFont="1" applyBorder="1" applyAlignment="1"/>
    <xf numFmtId="0" fontId="0" fillId="0" borderId="0" xfId="0" applyFont="1"/>
    <xf numFmtId="164" fontId="0" fillId="0" borderId="0" xfId="1" applyFont="1" applyAlignment="1">
      <alignment horizontal="right"/>
    </xf>
    <xf numFmtId="0" fontId="0" fillId="0" borderId="11" xfId="0" applyFont="1" applyBorder="1"/>
    <xf numFmtId="0" fontId="0" fillId="0" borderId="6" xfId="0" applyFont="1" applyBorder="1"/>
    <xf numFmtId="0" fontId="0" fillId="0" borderId="2" xfId="0" applyFont="1" applyBorder="1"/>
    <xf numFmtId="164" fontId="0" fillId="0" borderId="0" xfId="1" applyFont="1" applyAlignment="1"/>
    <xf numFmtId="49" fontId="0" fillId="0" borderId="11" xfId="0" applyNumberFormat="1" applyBorder="1" applyAlignment="1">
      <alignment horizontal="center"/>
    </xf>
    <xf numFmtId="164" fontId="7" fillId="0" borderId="11" xfId="1" applyFont="1" applyBorder="1" applyAlignment="1"/>
    <xf numFmtId="164" fontId="3" fillId="0" borderId="0" xfId="1" applyFont="1" applyBorder="1" applyAlignment="1"/>
    <xf numFmtId="164" fontId="3" fillId="0" borderId="0" xfId="1" applyFont="1" applyBorder="1"/>
    <xf numFmtId="0" fontId="1" fillId="0" borderId="2" xfId="0" applyFont="1" applyBorder="1"/>
    <xf numFmtId="164" fontId="3" fillId="0" borderId="22" xfId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1" xfId="0" applyFont="1" applyBorder="1" applyAlignment="1"/>
    <xf numFmtId="164" fontId="4" fillId="0" borderId="23" xfId="1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64" fontId="7" fillId="0" borderId="11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164" fontId="9" fillId="0" borderId="23" xfId="1" applyFont="1" applyBorder="1" applyAlignment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4" fillId="0" borderId="23" xfId="1" applyFont="1" applyBorder="1"/>
    <xf numFmtId="0" fontId="1" fillId="0" borderId="3" xfId="0" applyFont="1" applyBorder="1"/>
    <xf numFmtId="164" fontId="11" fillId="0" borderId="0" xfId="1" applyFont="1" applyBorder="1" applyAlignment="1">
      <alignment horizontal="right"/>
    </xf>
    <xf numFmtId="164" fontId="11" fillId="0" borderId="8" xfId="1" applyFont="1" applyBorder="1" applyAlignment="1">
      <alignment horizontal="right"/>
    </xf>
    <xf numFmtId="0" fontId="0" fillId="0" borderId="4" xfId="0" applyFont="1" applyBorder="1"/>
    <xf numFmtId="164" fontId="13" fillId="0" borderId="0" xfId="1" applyFont="1" applyBorder="1" applyAlignment="1">
      <alignment horizontal="right"/>
    </xf>
    <xf numFmtId="164" fontId="11" fillId="0" borderId="0" xfId="1" applyFont="1" applyAlignment="1">
      <alignment horizontal="right"/>
    </xf>
    <xf numFmtId="0" fontId="11" fillId="0" borderId="0" xfId="0" applyFont="1" applyAlignment="1">
      <alignment horizontal="right"/>
    </xf>
    <xf numFmtId="164" fontId="14" fillId="0" borderId="23" xfId="1" applyFont="1" applyBorder="1" applyAlignment="1"/>
    <xf numFmtId="164" fontId="12" fillId="0" borderId="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164" fontId="4" fillId="0" borderId="23" xfId="0" applyNumberFormat="1" applyFont="1" applyBorder="1"/>
    <xf numFmtId="164" fontId="12" fillId="0" borderId="0" xfId="1" applyFont="1" applyBorder="1" applyAlignment="1">
      <alignment horizontal="right"/>
    </xf>
    <xf numFmtId="164" fontId="3" fillId="0" borderId="12" xfId="1" applyFont="1" applyBorder="1" applyAlignment="1"/>
    <xf numFmtId="0" fontId="1" fillId="0" borderId="6" xfId="0" applyFont="1" applyBorder="1"/>
    <xf numFmtId="164" fontId="7" fillId="0" borderId="12" xfId="1" applyFont="1" applyBorder="1" applyAlignment="1"/>
    <xf numFmtId="0" fontId="6" fillId="0" borderId="5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/>
    <xf numFmtId="0" fontId="0" fillId="0" borderId="0" xfId="0" applyAlignment="1"/>
    <xf numFmtId="0" fontId="8" fillId="0" borderId="0" xfId="0" applyFont="1" applyAlignment="1"/>
    <xf numFmtId="164" fontId="3" fillId="0" borderId="1" xfId="1" applyFont="1" applyBorder="1"/>
    <xf numFmtId="0" fontId="0" fillId="0" borderId="0" xfId="0" applyBorder="1" applyAlignment="1">
      <alignment horizontal="left"/>
    </xf>
    <xf numFmtId="164" fontId="4" fillId="0" borderId="23" xfId="1" applyFont="1" applyFill="1" applyBorder="1"/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2" fillId="0" borderId="11" xfId="1" applyFont="1" applyFill="1" applyBorder="1"/>
    <xf numFmtId="164" fontId="2" fillId="0" borderId="10" xfId="1" applyFont="1" applyBorder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21" xfId="1" applyFont="1" applyBorder="1" applyAlignment="1">
      <alignment horizontal="center"/>
    </xf>
    <xf numFmtId="0" fontId="1" fillId="0" borderId="8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1" xfId="1" applyFont="1" applyBorder="1" applyAlignment="1">
      <alignment vertical="center"/>
    </xf>
    <xf numFmtId="0" fontId="17" fillId="0" borderId="0" xfId="0" applyFont="1"/>
    <xf numFmtId="164" fontId="17" fillId="0" borderId="0" xfId="1" applyFont="1" applyAlignment="1"/>
    <xf numFmtId="0" fontId="16" fillId="0" borderId="0" xfId="0" applyFont="1" applyBorder="1"/>
    <xf numFmtId="0" fontId="17" fillId="0" borderId="0" xfId="0" applyFont="1" applyBorder="1"/>
    <xf numFmtId="164" fontId="16" fillId="0" borderId="0" xfId="1" applyFont="1" applyBorder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1" applyFont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Alignment="1"/>
    <xf numFmtId="164" fontId="1" fillId="0" borderId="0" xfId="1" applyFont="1" applyAlignment="1"/>
    <xf numFmtId="0" fontId="0" fillId="0" borderId="0" xfId="0" applyFont="1" applyAlignment="1">
      <alignment vertical="center"/>
    </xf>
    <xf numFmtId="164" fontId="17" fillId="0" borderId="11" xfId="1" applyFont="1" applyBorder="1"/>
    <xf numFmtId="164" fontId="16" fillId="0" borderId="11" xfId="1" applyFont="1" applyBorder="1"/>
    <xf numFmtId="164" fontId="20" fillId="0" borderId="11" xfId="1" applyFont="1" applyBorder="1"/>
    <xf numFmtId="0" fontId="0" fillId="0" borderId="0" xfId="0" applyAlignment="1">
      <alignment vertic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64" fontId="7" fillId="0" borderId="0" xfId="1" applyFont="1"/>
    <xf numFmtId="164" fontId="1" fillId="0" borderId="11" xfId="0" applyNumberFormat="1" applyFont="1" applyBorder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/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43" fontId="22" fillId="0" borderId="0" xfId="3" applyFont="1"/>
    <xf numFmtId="0" fontId="0" fillId="0" borderId="0" xfId="0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5" xfId="0" applyFont="1" applyBorder="1"/>
    <xf numFmtId="0" fontId="23" fillId="0" borderId="0" xfId="0" applyFont="1" applyBorder="1" applyAlignment="1">
      <alignment horizontal="left"/>
    </xf>
    <xf numFmtId="164" fontId="25" fillId="0" borderId="8" xfId="1" applyFont="1" applyBorder="1" applyAlignment="1">
      <alignment horizontal="right"/>
    </xf>
    <xf numFmtId="0" fontId="8" fillId="0" borderId="0" xfId="0" applyFont="1"/>
    <xf numFmtId="0" fontId="23" fillId="0" borderId="5" xfId="0" applyFont="1" applyBorder="1"/>
    <xf numFmtId="0" fontId="23" fillId="0" borderId="0" xfId="0" applyFont="1" applyBorder="1"/>
    <xf numFmtId="0" fontId="8" fillId="0" borderId="0" xfId="0" applyFont="1" applyBorder="1"/>
    <xf numFmtId="0" fontId="8" fillId="0" borderId="6" xfId="0" applyFont="1" applyBorder="1"/>
    <xf numFmtId="164" fontId="8" fillId="0" borderId="11" xfId="1" applyFont="1" applyBorder="1"/>
    <xf numFmtId="164" fontId="23" fillId="0" borderId="11" xfId="1" applyFont="1" applyBorder="1"/>
    <xf numFmtId="164" fontId="26" fillId="0" borderId="11" xfId="1" applyFont="1" applyBorder="1"/>
    <xf numFmtId="164" fontId="27" fillId="0" borderId="11" xfId="1" applyFont="1" applyBorder="1"/>
    <xf numFmtId="43" fontId="8" fillId="0" borderId="11" xfId="2" applyFont="1" applyBorder="1"/>
    <xf numFmtId="164" fontId="24" fillId="0" borderId="11" xfId="1" applyFont="1" applyBorder="1"/>
    <xf numFmtId="0" fontId="23" fillId="0" borderId="6" xfId="0" applyFont="1" applyBorder="1" applyAlignment="1">
      <alignment horizontal="left"/>
    </xf>
    <xf numFmtId="0" fontId="28" fillId="0" borderId="0" xfId="0" applyFont="1"/>
    <xf numFmtId="164" fontId="8" fillId="0" borderId="0" xfId="1" applyFont="1" applyAlignment="1"/>
    <xf numFmtId="0" fontId="23" fillId="0" borderId="0" xfId="0" applyFont="1" applyAlignment="1"/>
    <xf numFmtId="164" fontId="23" fillId="0" borderId="0" xfId="1" applyFont="1" applyAlignment="1"/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17" fillId="0" borderId="0" xfId="1" applyFont="1" applyAlignment="1">
      <alignment horizontal="center"/>
    </xf>
    <xf numFmtId="0" fontId="23" fillId="0" borderId="5" xfId="0" applyFont="1" applyFill="1" applyBorder="1"/>
    <xf numFmtId="0" fontId="8" fillId="0" borderId="0" xfId="0" applyFont="1" applyFill="1" applyBorder="1" applyAlignment="1">
      <alignment horizontal="left"/>
    </xf>
    <xf numFmtId="164" fontId="8" fillId="0" borderId="11" xfId="1" applyFont="1" applyFill="1" applyBorder="1"/>
    <xf numFmtId="0" fontId="8" fillId="0" borderId="0" xfId="0" applyFont="1" applyFill="1"/>
    <xf numFmtId="49" fontId="0" fillId="0" borderId="20" xfId="1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1" xfId="0" applyFont="1" applyBorder="1" applyAlignment="1"/>
    <xf numFmtId="0" fontId="0" fillId="0" borderId="24" xfId="0" applyBorder="1"/>
    <xf numFmtId="0" fontId="0" fillId="0" borderId="24" xfId="0" applyFont="1" applyBorder="1"/>
    <xf numFmtId="0" fontId="8" fillId="0" borderId="24" xfId="0" applyFont="1" applyBorder="1"/>
    <xf numFmtId="0" fontId="8" fillId="0" borderId="11" xfId="0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3" fillId="0" borderId="1" xfId="1" applyFont="1" applyBorder="1" applyAlignment="1"/>
    <xf numFmtId="0" fontId="0" fillId="0" borderId="1" xfId="0" applyFont="1" applyBorder="1"/>
    <xf numFmtId="0" fontId="10" fillId="0" borderId="0" xfId="0" applyFont="1" applyAlignment="1"/>
    <xf numFmtId="164" fontId="10" fillId="0" borderId="0" xfId="1" applyFont="1" applyAlignment="1"/>
    <xf numFmtId="164" fontId="10" fillId="0" borderId="19" xfId="1" applyFont="1" applyBorder="1" applyAlignment="1">
      <alignment horizontal="center"/>
    </xf>
    <xf numFmtId="0" fontId="10" fillId="0" borderId="0" xfId="0" applyFont="1"/>
    <xf numFmtId="49" fontId="10" fillId="0" borderId="20" xfId="1" applyNumberFormat="1" applyFont="1" applyBorder="1" applyAlignment="1">
      <alignment horizontal="center"/>
    </xf>
    <xf numFmtId="164" fontId="10" fillId="0" borderId="20" xfId="1" applyFont="1" applyBorder="1" applyAlignment="1">
      <alignment horizontal="center"/>
    </xf>
    <xf numFmtId="0" fontId="29" fillId="0" borderId="5" xfId="0" applyFont="1" applyBorder="1" applyAlignment="1"/>
    <xf numFmtId="0" fontId="10" fillId="0" borderId="6" xfId="0" applyFont="1" applyBorder="1" applyAlignment="1"/>
    <xf numFmtId="164" fontId="10" fillId="0" borderId="11" xfId="1" applyFont="1" applyBorder="1" applyAlignment="1"/>
    <xf numFmtId="0" fontId="10" fillId="0" borderId="24" xfId="0" applyFont="1" applyBorder="1" applyAlignment="1"/>
    <xf numFmtId="164" fontId="31" fillId="0" borderId="11" xfId="1" applyFont="1" applyBorder="1" applyAlignment="1"/>
    <xf numFmtId="0" fontId="10" fillId="0" borderId="11" xfId="0" applyFont="1" applyBorder="1" applyAlignment="1"/>
    <xf numFmtId="164" fontId="32" fillId="0" borderId="11" xfId="1" applyFont="1" applyBorder="1" applyAlignment="1"/>
    <xf numFmtId="164" fontId="33" fillId="0" borderId="1" xfId="1" applyFont="1" applyBorder="1" applyAlignment="1"/>
    <xf numFmtId="164" fontId="33" fillId="0" borderId="11" xfId="1" applyFont="1" applyBorder="1" applyAlignment="1"/>
    <xf numFmtId="164" fontId="34" fillId="0" borderId="23" xfId="1" applyFont="1" applyBorder="1" applyAlignment="1"/>
    <xf numFmtId="0" fontId="29" fillId="0" borderId="2" xfId="0" applyFont="1" applyBorder="1" applyAlignment="1">
      <alignment horizontal="left"/>
    </xf>
    <xf numFmtId="164" fontId="33" fillId="0" borderId="0" xfId="1" applyFont="1" applyBorder="1" applyAlignment="1"/>
    <xf numFmtId="0" fontId="19" fillId="0" borderId="0" xfId="0" applyFont="1"/>
    <xf numFmtId="0" fontId="29" fillId="0" borderId="0" xfId="0" applyFont="1" applyAlignment="1"/>
    <xf numFmtId="164" fontId="29" fillId="0" borderId="0" xfId="1" applyFont="1" applyAlignment="1"/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164" fontId="36" fillId="0" borderId="11" xfId="1" applyFont="1" applyBorder="1" applyAlignment="1"/>
    <xf numFmtId="164" fontId="35" fillId="0" borderId="11" xfId="1" applyFont="1" applyBorder="1"/>
    <xf numFmtId="164" fontId="0" fillId="0" borderId="6" xfId="1" applyFont="1" applyBorder="1"/>
    <xf numFmtId="164" fontId="8" fillId="0" borderId="11" xfId="0" applyNumberFormat="1" applyFont="1" applyBorder="1"/>
    <xf numFmtId="164" fontId="14" fillId="0" borderId="31" xfId="1" applyFont="1" applyBorder="1" applyAlignment="1"/>
    <xf numFmtId="164" fontId="24" fillId="0" borderId="1" xfId="1" applyFont="1" applyBorder="1"/>
    <xf numFmtId="43" fontId="37" fillId="0" borderId="11" xfId="2" applyFont="1" applyBorder="1"/>
    <xf numFmtId="164" fontId="0" fillId="0" borderId="30" xfId="1" applyFont="1" applyBorder="1"/>
    <xf numFmtId="164" fontId="0" fillId="0" borderId="8" xfId="1" applyFont="1" applyBorder="1"/>
    <xf numFmtId="164" fontId="0" fillId="0" borderId="32" xfId="1" applyFont="1" applyBorder="1"/>
    <xf numFmtId="164" fontId="1" fillId="0" borderId="0" xfId="1" applyFont="1"/>
    <xf numFmtId="0" fontId="10" fillId="0" borderId="0" xfId="0" applyFont="1" applyAlignment="1">
      <alignment horizontal="left"/>
    </xf>
    <xf numFmtId="164" fontId="37" fillId="0" borderId="11" xfId="1" applyFont="1" applyBorder="1"/>
    <xf numFmtId="164" fontId="1" fillId="0" borderId="0" xfId="1" applyFont="1" applyAlignment="1">
      <alignment horizontal="center"/>
    </xf>
    <xf numFmtId="164" fontId="35" fillId="0" borderId="11" xfId="1" applyFont="1" applyBorder="1" applyAlignment="1"/>
    <xf numFmtId="0" fontId="40" fillId="0" borderId="0" xfId="0" applyFont="1"/>
    <xf numFmtId="0" fontId="22" fillId="0" borderId="0" xfId="0" applyFont="1"/>
    <xf numFmtId="0" fontId="41" fillId="0" borderId="0" xfId="0" applyFont="1"/>
    <xf numFmtId="0" fontId="9" fillId="0" borderId="0" xfId="0" applyFont="1"/>
    <xf numFmtId="164" fontId="9" fillId="0" borderId="32" xfId="0" applyNumberFormat="1" applyFont="1" applyBorder="1"/>
    <xf numFmtId="49" fontId="0" fillId="0" borderId="0" xfId="0" applyNumberFormat="1"/>
    <xf numFmtId="164" fontId="0" fillId="0" borderId="0" xfId="1" applyFont="1" applyBorder="1"/>
    <xf numFmtId="164" fontId="9" fillId="0" borderId="8" xfId="0" applyNumberFormat="1" applyFont="1" applyBorder="1"/>
    <xf numFmtId="0" fontId="35" fillId="0" borderId="0" xfId="0" applyFont="1" applyAlignment="1">
      <alignment horizontal="center"/>
    </xf>
    <xf numFmtId="164" fontId="9" fillId="0" borderId="0" xfId="0" applyNumberFormat="1" applyFont="1"/>
    <xf numFmtId="164" fontId="9" fillId="0" borderId="0" xfId="1" applyFont="1"/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9" fillId="0" borderId="32" xfId="1" applyFont="1" applyBorder="1"/>
    <xf numFmtId="164" fontId="9" fillId="0" borderId="0" xfId="1" applyFont="1" applyBorder="1"/>
    <xf numFmtId="0" fontId="35" fillId="0" borderId="0" xfId="0" applyFont="1"/>
    <xf numFmtId="164" fontId="16" fillId="0" borderId="0" xfId="0" applyNumberFormat="1" applyFont="1"/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Font="1"/>
    <xf numFmtId="164" fontId="7" fillId="0" borderId="0" xfId="1" applyFont="1" applyAlignment="1"/>
    <xf numFmtId="164" fontId="7" fillId="0" borderId="19" xfId="1" applyFont="1" applyBorder="1" applyAlignment="1">
      <alignment horizontal="center"/>
    </xf>
    <xf numFmtId="164" fontId="7" fillId="0" borderId="20" xfId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24" xfId="0" applyFont="1" applyBorder="1"/>
    <xf numFmtId="0" fontId="7" fillId="0" borderId="11" xfId="0" applyFont="1" applyBorder="1"/>
    <xf numFmtId="164" fontId="6" fillId="0" borderId="1" xfId="1" applyFont="1" applyBorder="1"/>
    <xf numFmtId="164" fontId="6" fillId="0" borderId="1" xfId="1" applyFont="1" applyBorder="1" applyAlignment="1"/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/>
    <xf numFmtId="0" fontId="23" fillId="0" borderId="0" xfId="0" applyFont="1" applyFill="1" applyBorder="1" applyAlignment="1"/>
    <xf numFmtId="164" fontId="8" fillId="0" borderId="5" xfId="1" applyFont="1" applyBorder="1"/>
    <xf numFmtId="164" fontId="37" fillId="0" borderId="5" xfId="1" applyFont="1" applyBorder="1"/>
    <xf numFmtId="43" fontId="8" fillId="0" borderId="5" xfId="2" applyFont="1" applyBorder="1"/>
    <xf numFmtId="43" fontId="37" fillId="0" borderId="5" xfId="2" applyFont="1" applyBorder="1"/>
    <xf numFmtId="164" fontId="24" fillId="0" borderId="5" xfId="1" applyFont="1" applyBorder="1"/>
    <xf numFmtId="164" fontId="14" fillId="0" borderId="5" xfId="1" applyFont="1" applyBorder="1" applyAlignment="1"/>
    <xf numFmtId="0" fontId="10" fillId="0" borderId="5" xfId="0" applyFont="1" applyBorder="1" applyAlignment="1"/>
    <xf numFmtId="164" fontId="36" fillId="0" borderId="5" xfId="1" applyFont="1" applyBorder="1" applyAlignment="1"/>
    <xf numFmtId="164" fontId="10" fillId="0" borderId="5" xfId="1" applyFont="1" applyBorder="1" applyAlignment="1"/>
    <xf numFmtId="164" fontId="33" fillId="0" borderId="5" xfId="1" applyFont="1" applyBorder="1" applyAlignment="1"/>
    <xf numFmtId="164" fontId="34" fillId="0" borderId="5" xfId="1" applyFont="1" applyBorder="1" applyAlignment="1"/>
    <xf numFmtId="164" fontId="0" fillId="0" borderId="5" xfId="1" applyFont="1" applyBorder="1" applyAlignment="1">
      <alignment vertical="center"/>
    </xf>
    <xf numFmtId="164" fontId="0" fillId="0" borderId="5" xfId="1" applyFont="1" applyBorder="1"/>
    <xf numFmtId="164" fontId="3" fillId="0" borderId="5" xfId="1" applyFont="1" applyBorder="1"/>
    <xf numFmtId="164" fontId="4" fillId="0" borderId="5" xfId="1" applyFont="1" applyBorder="1"/>
    <xf numFmtId="0" fontId="29" fillId="0" borderId="0" xfId="0" applyFont="1"/>
    <xf numFmtId="0" fontId="23" fillId="0" borderId="5" xfId="0" applyFont="1" applyBorder="1" applyAlignment="1">
      <alignment horizontal="left"/>
    </xf>
    <xf numFmtId="164" fontId="27" fillId="0" borderId="5" xfId="1" applyFont="1" applyBorder="1"/>
    <xf numFmtId="43" fontId="27" fillId="0" borderId="5" xfId="2" applyFont="1" applyBorder="1"/>
    <xf numFmtId="164" fontId="42" fillId="0" borderId="5" xfId="1" applyFont="1" applyBorder="1" applyAlignment="1"/>
    <xf numFmtId="0" fontId="7" fillId="0" borderId="5" xfId="0" applyFont="1" applyBorder="1"/>
    <xf numFmtId="164" fontId="7" fillId="0" borderId="5" xfId="1" applyFont="1" applyBorder="1" applyAlignment="1">
      <alignment vertical="center"/>
    </xf>
    <xf numFmtId="164" fontId="7" fillId="0" borderId="5" xfId="1" applyFont="1" applyBorder="1"/>
    <xf numFmtId="164" fontId="6" fillId="0" borderId="33" xfId="1" applyFont="1" applyBorder="1"/>
    <xf numFmtId="164" fontId="6" fillId="0" borderId="10" xfId="1" applyFont="1" applyBorder="1" applyAlignment="1"/>
    <xf numFmtId="0" fontId="27" fillId="0" borderId="11" xfId="0" applyFont="1" applyBorder="1"/>
    <xf numFmtId="164" fontId="42" fillId="0" borderId="12" xfId="1" applyFont="1" applyBorder="1" applyAlignment="1"/>
    <xf numFmtId="164" fontId="42" fillId="0" borderId="1" xfId="1" applyFont="1" applyBorder="1"/>
    <xf numFmtId="164" fontId="27" fillId="0" borderId="5" xfId="1" applyFont="1" applyBorder="1" applyAlignment="1"/>
    <xf numFmtId="164" fontId="42" fillId="0" borderId="33" xfId="1" applyFont="1" applyBorder="1" applyAlignment="1"/>
    <xf numFmtId="0" fontId="27" fillId="0" borderId="5" xfId="0" applyFont="1" applyBorder="1" applyAlignment="1"/>
    <xf numFmtId="164" fontId="42" fillId="0" borderId="1" xfId="1" applyFont="1" applyBorder="1" applyAlignment="1"/>
    <xf numFmtId="0" fontId="0" fillId="0" borderId="32" xfId="0" applyFont="1" applyBorder="1"/>
    <xf numFmtId="0" fontId="29" fillId="0" borderId="6" xfId="0" applyFont="1" applyBorder="1" applyAlignment="1">
      <alignment horizontal="left"/>
    </xf>
    <xf numFmtId="0" fontId="45" fillId="0" borderId="5" xfId="0" applyFont="1" applyBorder="1"/>
    <xf numFmtId="0" fontId="46" fillId="0" borderId="5" xfId="0" applyFont="1" applyBorder="1" applyAlignment="1">
      <alignment horizontal="left"/>
    </xf>
    <xf numFmtId="0" fontId="45" fillId="0" borderId="5" xfId="0" applyFont="1" applyBorder="1" applyAlignment="1">
      <alignment horizontal="left"/>
    </xf>
    <xf numFmtId="164" fontId="6" fillId="0" borderId="11" xfId="1" applyFont="1" applyBorder="1" applyAlignment="1"/>
    <xf numFmtId="164" fontId="6" fillId="0" borderId="12" xfId="1" applyFont="1" applyBorder="1"/>
    <xf numFmtId="0" fontId="1" fillId="0" borderId="33" xfId="0" applyFont="1" applyBorder="1"/>
    <xf numFmtId="164" fontId="9" fillId="0" borderId="1" xfId="0" applyNumberFormat="1" applyFont="1" applyBorder="1"/>
    <xf numFmtId="0" fontId="32" fillId="0" borderId="0" xfId="0" applyFont="1"/>
    <xf numFmtId="164" fontId="32" fillId="0" borderId="0" xfId="1" applyFont="1" applyAlignment="1"/>
    <xf numFmtId="164" fontId="32" fillId="0" borderId="19" xfId="1" applyFont="1" applyBorder="1" applyAlignment="1">
      <alignment horizontal="center"/>
    </xf>
    <xf numFmtId="164" fontId="32" fillId="0" borderId="20" xfId="1" applyFont="1" applyBorder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2" fillId="0" borderId="24" xfId="0" applyFont="1" applyBorder="1"/>
    <xf numFmtId="0" fontId="29" fillId="0" borderId="5" xfId="0" applyFont="1" applyBorder="1"/>
    <xf numFmtId="0" fontId="29" fillId="0" borderId="0" xfId="0" applyFont="1" applyBorder="1"/>
    <xf numFmtId="0" fontId="10" fillId="0" borderId="0" xfId="0" applyFont="1" applyBorder="1"/>
    <xf numFmtId="0" fontId="10" fillId="0" borderId="6" xfId="0" applyFont="1" applyBorder="1"/>
    <xf numFmtId="164" fontId="10" fillId="0" borderId="11" xfId="1" applyFont="1" applyBorder="1"/>
    <xf numFmtId="0" fontId="32" fillId="0" borderId="11" xfId="0" applyFont="1" applyBorder="1"/>
    <xf numFmtId="164" fontId="32" fillId="0" borderId="11" xfId="1" applyFont="1" applyBorder="1"/>
    <xf numFmtId="164" fontId="36" fillId="0" borderId="11" xfId="1" applyFont="1" applyBorder="1"/>
    <xf numFmtId="164" fontId="31" fillId="0" borderId="11" xfId="1" applyFont="1" applyBorder="1"/>
    <xf numFmtId="164" fontId="43" fillId="0" borderId="11" xfId="1" applyFont="1" applyBorder="1"/>
    <xf numFmtId="0" fontId="29" fillId="0" borderId="0" xfId="0" applyFont="1" applyFill="1" applyBorder="1" applyAlignment="1"/>
    <xf numFmtId="164" fontId="33" fillId="0" borderId="1" xfId="1" applyFont="1" applyBorder="1"/>
    <xf numFmtId="164" fontId="43" fillId="0" borderId="1" xfId="1" applyFont="1" applyBorder="1"/>
    <xf numFmtId="43" fontId="10" fillId="0" borderId="0" xfId="0" applyNumberFormat="1" applyFont="1"/>
    <xf numFmtId="164" fontId="33" fillId="0" borderId="11" xfId="1" applyFont="1" applyBorder="1"/>
    <xf numFmtId="0" fontId="10" fillId="0" borderId="5" xfId="0" applyFont="1" applyBorder="1"/>
    <xf numFmtId="164" fontId="32" fillId="0" borderId="11" xfId="1" applyFont="1" applyFill="1" applyBorder="1" applyAlignment="1"/>
    <xf numFmtId="0" fontId="10" fillId="0" borderId="0" xfId="0" applyFont="1" applyFill="1" applyBorder="1"/>
    <xf numFmtId="164" fontId="43" fillId="0" borderId="1" xfId="1" applyFont="1" applyBorder="1" applyAlignment="1"/>
    <xf numFmtId="164" fontId="43" fillId="0" borderId="23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49" fontId="29" fillId="0" borderId="0" xfId="0" applyNumberFormat="1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6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9" fillId="0" borderId="6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1" applyFont="1" applyAlignment="1">
      <alignment horizontal="center"/>
    </xf>
    <xf numFmtId="164" fontId="0" fillId="0" borderId="13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19" xfId="1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0" fontId="40" fillId="0" borderId="0" xfId="0" applyFont="1" applyAlignment="1">
      <alignment horizontal="center"/>
    </xf>
    <xf numFmtId="164" fontId="22" fillId="0" borderId="0" xfId="1" applyFont="1" applyAlignment="1">
      <alignment horizontal="center"/>
    </xf>
    <xf numFmtId="9" fontId="22" fillId="0" borderId="0" xfId="0" applyNumberFormat="1" applyFont="1" applyAlignment="1">
      <alignment horizontal="right"/>
    </xf>
    <xf numFmtId="164" fontId="41" fillId="0" borderId="0" xfId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23" fillId="0" borderId="5" xfId="0" applyFont="1" applyBorder="1" applyAlignment="1">
      <alignment horizontal="left"/>
    </xf>
  </cellXfs>
  <cellStyles count="4">
    <cellStyle name="Comma" xfId="1" builtinId="3"/>
    <cellStyle name="Comma 2" xfId="2" xr:uid="{00000000-0005-0000-0000-000001000000}"/>
    <cellStyle name="Comma 3" xfId="3" xr:uid="{9697C69A-7027-4050-9C55-23806308772C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L%20V%20All%20Off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dit"/>
      <sheetName val="Sheet2"/>
      <sheetName val="Sheet3"/>
    </sheetNames>
    <sheetDataSet>
      <sheetData sheetId="0">
        <row r="8">
          <cell r="E8">
            <v>3432600</v>
          </cell>
        </row>
        <row r="32">
          <cell r="AF32">
            <v>56030145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L94"/>
  <sheetViews>
    <sheetView topLeftCell="A58" zoomScale="126" zoomScaleNormal="126" workbookViewId="0">
      <selection activeCell="C12" sqref="C12:D12"/>
    </sheetView>
  </sheetViews>
  <sheetFormatPr defaultColWidth="9.109375" defaultRowHeight="14.1" customHeight="1" x14ac:dyDescent="0.3"/>
  <cols>
    <col min="1" max="1" width="3" style="27" customWidth="1"/>
    <col min="2" max="2" width="3.33203125" style="27" customWidth="1"/>
    <col min="3" max="3" width="2.88671875" style="27" customWidth="1"/>
    <col min="4" max="4" width="41.33203125" style="27" customWidth="1"/>
    <col min="5" max="5" width="17.33203125" style="38" customWidth="1"/>
    <col min="6" max="6" width="17.5546875" style="27" customWidth="1"/>
    <col min="7" max="16384" width="9.109375" style="27"/>
  </cols>
  <sheetData>
    <row r="1" spans="1:12" s="254" customFormat="1" ht="10.050000000000001" customHeight="1" x14ac:dyDescent="0.25">
      <c r="B1" s="254" t="s">
        <v>0</v>
      </c>
      <c r="E1" s="255" t="s">
        <v>20</v>
      </c>
    </row>
    <row r="2" spans="1:12" s="254" customFormat="1" ht="10.050000000000001" customHeight="1" x14ac:dyDescent="0.25">
      <c r="A2" s="424" t="s">
        <v>173</v>
      </c>
      <c r="B2" s="424"/>
      <c r="C2" s="424"/>
      <c r="D2" s="424"/>
      <c r="E2" s="424"/>
      <c r="F2" s="424"/>
    </row>
    <row r="3" spans="1:12" s="254" customFormat="1" ht="10.050000000000001" customHeight="1" x14ac:dyDescent="0.25">
      <c r="A3" s="434" t="s">
        <v>269</v>
      </c>
      <c r="B3" s="434"/>
      <c r="C3" s="434"/>
      <c r="D3" s="434"/>
      <c r="E3" s="434"/>
      <c r="F3" s="434"/>
    </row>
    <row r="4" spans="1:12" s="254" customFormat="1" ht="10.050000000000001" customHeight="1" thickBot="1" x14ac:dyDescent="0.3">
      <c r="A4" s="419" t="s">
        <v>270</v>
      </c>
      <c r="B4" s="419"/>
      <c r="C4" s="419"/>
      <c r="D4" s="419"/>
      <c r="E4" s="94"/>
    </row>
    <row r="5" spans="1:12" s="257" customFormat="1" ht="10.050000000000001" customHeight="1" x14ac:dyDescent="0.25">
      <c r="A5" s="425" t="s">
        <v>1</v>
      </c>
      <c r="B5" s="426"/>
      <c r="C5" s="426"/>
      <c r="D5" s="427"/>
      <c r="E5" s="256" t="s">
        <v>265</v>
      </c>
      <c r="F5" s="256" t="s">
        <v>18</v>
      </c>
    </row>
    <row r="6" spans="1:12" s="257" customFormat="1" ht="10.050000000000001" customHeight="1" x14ac:dyDescent="0.25">
      <c r="A6" s="428"/>
      <c r="B6" s="429"/>
      <c r="C6" s="429"/>
      <c r="D6" s="430"/>
      <c r="E6" s="258" t="s">
        <v>266</v>
      </c>
      <c r="F6" s="259" t="s">
        <v>19</v>
      </c>
    </row>
    <row r="7" spans="1:12" s="257" customFormat="1" ht="10.050000000000001" customHeight="1" thickBot="1" x14ac:dyDescent="0.3">
      <c r="A7" s="431" t="s">
        <v>190</v>
      </c>
      <c r="B7" s="432"/>
      <c r="C7" s="432"/>
      <c r="D7" s="433"/>
      <c r="E7" s="168" t="s">
        <v>46</v>
      </c>
      <c r="F7" s="168" t="s">
        <v>267</v>
      </c>
    </row>
    <row r="8" spans="1:12" s="254" customFormat="1" ht="10.050000000000001" customHeight="1" x14ac:dyDescent="0.25">
      <c r="A8" s="260" t="s">
        <v>2</v>
      </c>
      <c r="B8" s="205"/>
      <c r="D8" s="261"/>
      <c r="E8" s="262"/>
      <c r="F8" s="263"/>
      <c r="L8" s="254" t="s">
        <v>46</v>
      </c>
    </row>
    <row r="9" spans="1:12" s="254" customFormat="1" ht="10.050000000000001" customHeight="1" x14ac:dyDescent="0.25">
      <c r="A9" s="260"/>
      <c r="B9" s="419" t="s">
        <v>3</v>
      </c>
      <c r="C9" s="419"/>
      <c r="D9" s="418"/>
      <c r="E9" s="264">
        <f>SUM(E10:E15)</f>
        <v>700000</v>
      </c>
      <c r="F9" s="265"/>
    </row>
    <row r="10" spans="1:12" s="254" customFormat="1" ht="10.050000000000001" customHeight="1" x14ac:dyDescent="0.25">
      <c r="A10" s="260"/>
      <c r="B10" s="249"/>
      <c r="C10" s="419" t="s">
        <v>3</v>
      </c>
      <c r="D10" s="418"/>
      <c r="E10" s="262">
        <v>600000</v>
      </c>
      <c r="F10" s="284">
        <v>700000</v>
      </c>
    </row>
    <row r="11" spans="1:12" s="254" customFormat="1" ht="10.050000000000001" customHeight="1" x14ac:dyDescent="0.25">
      <c r="A11" s="260"/>
      <c r="B11" s="249"/>
      <c r="C11" s="419" t="s">
        <v>70</v>
      </c>
      <c r="D11" s="418"/>
      <c r="E11" s="262">
        <v>20000</v>
      </c>
      <c r="F11" s="262">
        <v>20000</v>
      </c>
    </row>
    <row r="12" spans="1:12" s="254" customFormat="1" ht="10.050000000000001" customHeight="1" x14ac:dyDescent="0.25">
      <c r="A12" s="260"/>
      <c r="B12" s="249"/>
      <c r="C12" s="419" t="s">
        <v>389</v>
      </c>
      <c r="D12" s="418"/>
      <c r="E12" s="262">
        <v>30000</v>
      </c>
      <c r="F12" s="262">
        <v>30000</v>
      </c>
    </row>
    <row r="13" spans="1:12" s="254" customFormat="1" ht="10.050000000000001" customHeight="1" x14ac:dyDescent="0.25">
      <c r="A13" s="260"/>
      <c r="B13" s="249"/>
      <c r="C13" s="419" t="s">
        <v>71</v>
      </c>
      <c r="D13" s="418"/>
      <c r="E13" s="262">
        <v>20000</v>
      </c>
      <c r="F13" s="262">
        <v>20000</v>
      </c>
    </row>
    <row r="14" spans="1:12" s="254" customFormat="1" ht="10.050000000000001" customHeight="1" x14ac:dyDescent="0.25">
      <c r="A14" s="260"/>
      <c r="B14" s="249"/>
      <c r="C14" s="419" t="s">
        <v>69</v>
      </c>
      <c r="D14" s="418"/>
      <c r="E14" s="262">
        <v>25000</v>
      </c>
      <c r="F14" s="262">
        <v>25000</v>
      </c>
    </row>
    <row r="15" spans="1:12" s="254" customFormat="1" ht="10.050000000000001" customHeight="1" x14ac:dyDescent="0.25">
      <c r="A15" s="260"/>
      <c r="B15" s="249"/>
      <c r="C15" s="249" t="s">
        <v>139</v>
      </c>
      <c r="D15" s="250"/>
      <c r="E15" s="262">
        <v>5000</v>
      </c>
      <c r="F15" s="262">
        <v>5000</v>
      </c>
    </row>
    <row r="16" spans="1:12" s="254" customFormat="1" ht="10.050000000000001" customHeight="1" x14ac:dyDescent="0.25">
      <c r="A16" s="260"/>
      <c r="B16" s="419" t="s">
        <v>4</v>
      </c>
      <c r="C16" s="419"/>
      <c r="D16" s="418"/>
      <c r="E16" s="264">
        <f>SUM(E17:E21)</f>
        <v>495000</v>
      </c>
      <c r="F16" s="264">
        <f>SUM(F17:F21)</f>
        <v>495000</v>
      </c>
    </row>
    <row r="17" spans="1:6" s="254" customFormat="1" ht="10.050000000000001" customHeight="1" x14ac:dyDescent="0.25">
      <c r="A17" s="260"/>
      <c r="B17" s="249"/>
      <c r="C17" s="417" t="s">
        <v>42</v>
      </c>
      <c r="D17" s="418"/>
      <c r="E17" s="262">
        <v>400000</v>
      </c>
      <c r="F17" s="262">
        <v>400000</v>
      </c>
    </row>
    <row r="18" spans="1:6" s="254" customFormat="1" ht="10.050000000000001" customHeight="1" x14ac:dyDescent="0.25">
      <c r="A18" s="260"/>
      <c r="B18" s="249"/>
      <c r="C18" s="417" t="s">
        <v>72</v>
      </c>
      <c r="D18" s="418"/>
      <c r="E18" s="262">
        <v>15000</v>
      </c>
      <c r="F18" s="262">
        <v>15000</v>
      </c>
    </row>
    <row r="19" spans="1:6" s="254" customFormat="1" ht="10.050000000000001" customHeight="1" x14ac:dyDescent="0.25">
      <c r="A19" s="260"/>
      <c r="B19" s="249"/>
      <c r="C19" s="417" t="s">
        <v>73</v>
      </c>
      <c r="D19" s="418"/>
      <c r="E19" s="262">
        <v>30000</v>
      </c>
      <c r="F19" s="262">
        <v>30000</v>
      </c>
    </row>
    <row r="20" spans="1:6" s="254" customFormat="1" ht="10.050000000000001" customHeight="1" x14ac:dyDescent="0.25">
      <c r="A20" s="260"/>
      <c r="B20" s="249"/>
      <c r="C20" s="417" t="s">
        <v>75</v>
      </c>
      <c r="D20" s="418"/>
      <c r="E20" s="262">
        <v>25000</v>
      </c>
      <c r="F20" s="262">
        <v>25000</v>
      </c>
    </row>
    <row r="21" spans="1:6" s="254" customFormat="1" ht="10.050000000000001" customHeight="1" x14ac:dyDescent="0.25">
      <c r="A21" s="260"/>
      <c r="B21" s="249"/>
      <c r="C21" s="417" t="s">
        <v>74</v>
      </c>
      <c r="D21" s="418"/>
      <c r="E21" s="262">
        <v>25000</v>
      </c>
      <c r="F21" s="262">
        <v>25000</v>
      </c>
    </row>
    <row r="22" spans="1:6" s="254" customFormat="1" ht="10.050000000000001" customHeight="1" x14ac:dyDescent="0.25">
      <c r="A22" s="260"/>
      <c r="B22" s="419" t="s">
        <v>5</v>
      </c>
      <c r="C22" s="419"/>
      <c r="D22" s="418"/>
      <c r="E22" s="264">
        <f>SUM(E23:E28)</f>
        <v>1250000</v>
      </c>
      <c r="F22" s="264">
        <f>SUM(F23:F28)</f>
        <v>1800000</v>
      </c>
    </row>
    <row r="23" spans="1:6" s="254" customFormat="1" ht="10.050000000000001" customHeight="1" x14ac:dyDescent="0.25">
      <c r="A23" s="260"/>
      <c r="B23" s="249"/>
      <c r="C23" s="417" t="s">
        <v>28</v>
      </c>
      <c r="D23" s="418"/>
      <c r="E23" s="262">
        <v>200000</v>
      </c>
      <c r="F23" s="284">
        <v>250000</v>
      </c>
    </row>
    <row r="24" spans="1:6" s="254" customFormat="1" ht="10.050000000000001" customHeight="1" x14ac:dyDescent="0.25">
      <c r="A24" s="260"/>
      <c r="B24" s="249"/>
      <c r="C24" s="251" t="s">
        <v>141</v>
      </c>
      <c r="D24" s="250"/>
      <c r="E24" s="262">
        <v>10000</v>
      </c>
      <c r="F24" s="262">
        <v>10000</v>
      </c>
    </row>
    <row r="25" spans="1:6" s="254" customFormat="1" ht="10.050000000000001" customHeight="1" x14ac:dyDescent="0.25">
      <c r="A25" s="260"/>
      <c r="B25" s="249"/>
      <c r="C25" s="251" t="s">
        <v>191</v>
      </c>
      <c r="D25" s="250"/>
      <c r="E25" s="262">
        <v>5000</v>
      </c>
      <c r="F25" s="262">
        <v>5000</v>
      </c>
    </row>
    <row r="26" spans="1:6" s="254" customFormat="1" ht="10.050000000000001" customHeight="1" x14ac:dyDescent="0.25">
      <c r="A26" s="260"/>
      <c r="B26" s="249"/>
      <c r="C26" s="251" t="s">
        <v>164</v>
      </c>
      <c r="D26" s="250"/>
      <c r="E26" s="262">
        <v>10000</v>
      </c>
      <c r="F26" s="262">
        <v>10000</v>
      </c>
    </row>
    <row r="27" spans="1:6" s="254" customFormat="1" ht="10.050000000000001" customHeight="1" x14ac:dyDescent="0.25">
      <c r="A27" s="260"/>
      <c r="B27" s="249"/>
      <c r="C27" s="417" t="s">
        <v>140</v>
      </c>
      <c r="D27" s="418"/>
      <c r="E27" s="262">
        <v>25000</v>
      </c>
      <c r="F27" s="262">
        <v>25000</v>
      </c>
    </row>
    <row r="28" spans="1:6" s="254" customFormat="1" ht="10.050000000000001" customHeight="1" x14ac:dyDescent="0.25">
      <c r="A28" s="260"/>
      <c r="C28" s="254" t="s">
        <v>146</v>
      </c>
      <c r="D28" s="261"/>
      <c r="E28" s="262">
        <v>1000000</v>
      </c>
      <c r="F28" s="284">
        <v>1500000</v>
      </c>
    </row>
    <row r="29" spans="1:6" s="254" customFormat="1" ht="10.050000000000001" customHeight="1" x14ac:dyDescent="0.25">
      <c r="A29" s="260"/>
      <c r="B29" s="419" t="s">
        <v>6</v>
      </c>
      <c r="C29" s="419"/>
      <c r="D29" s="418"/>
      <c r="E29" s="264" t="e">
        <f>SUM(#REF!)</f>
        <v>#REF!</v>
      </c>
      <c r="F29" s="264" t="e">
        <f>SUM(#REF!)</f>
        <v>#REF!</v>
      </c>
    </row>
    <row r="30" spans="1:6" s="254" customFormat="1" ht="10.050000000000001" customHeight="1" x14ac:dyDescent="0.25">
      <c r="A30" s="260"/>
      <c r="B30" s="249"/>
      <c r="C30" s="419" t="s">
        <v>76</v>
      </c>
      <c r="D30" s="418"/>
      <c r="E30" s="262">
        <v>1000000</v>
      </c>
      <c r="F30" s="262">
        <v>1000000</v>
      </c>
    </row>
    <row r="31" spans="1:6" s="254" customFormat="1" ht="10.050000000000001" customHeight="1" x14ac:dyDescent="0.25">
      <c r="A31" s="260"/>
      <c r="B31" s="419" t="s">
        <v>62</v>
      </c>
      <c r="C31" s="419"/>
      <c r="D31" s="418"/>
      <c r="E31" s="264" t="e">
        <f>SUM(#REF!)</f>
        <v>#REF!</v>
      </c>
      <c r="F31" s="264" t="e">
        <f>SUM(#REF!)</f>
        <v>#REF!</v>
      </c>
    </row>
    <row r="32" spans="1:6" s="254" customFormat="1" ht="10.050000000000001" customHeight="1" x14ac:dyDescent="0.25">
      <c r="A32" s="260"/>
      <c r="B32" s="249"/>
      <c r="C32" s="419" t="s">
        <v>77</v>
      </c>
      <c r="D32" s="418"/>
      <c r="E32" s="262">
        <v>51600</v>
      </c>
      <c r="F32" s="284">
        <v>80000</v>
      </c>
    </row>
    <row r="33" spans="1:6" s="254" customFormat="1" ht="10.050000000000001" customHeight="1" x14ac:dyDescent="0.25">
      <c r="A33" s="260"/>
      <c r="B33" s="249"/>
      <c r="C33" s="249" t="s">
        <v>142</v>
      </c>
      <c r="D33" s="250"/>
      <c r="E33" s="262">
        <v>7200</v>
      </c>
      <c r="F33" s="262">
        <v>7200</v>
      </c>
    </row>
    <row r="34" spans="1:6" s="254" customFormat="1" ht="10.050000000000001" customHeight="1" x14ac:dyDescent="0.25">
      <c r="A34" s="260"/>
      <c r="B34" s="249"/>
      <c r="C34" s="419" t="s">
        <v>143</v>
      </c>
      <c r="D34" s="418"/>
      <c r="E34" s="262">
        <v>50000</v>
      </c>
      <c r="F34" s="262">
        <v>50000</v>
      </c>
    </row>
    <row r="35" spans="1:6" s="254" customFormat="1" ht="10.050000000000001" customHeight="1" x14ac:dyDescent="0.25">
      <c r="A35" s="260"/>
      <c r="B35" s="419" t="s">
        <v>7</v>
      </c>
      <c r="C35" s="419"/>
      <c r="D35" s="418"/>
      <c r="E35" s="264">
        <f>SUM(E36:E36)</f>
        <v>600000</v>
      </c>
      <c r="F35" s="264">
        <f>SUM(F36:F36)</f>
        <v>750000</v>
      </c>
    </row>
    <row r="36" spans="1:6" s="254" customFormat="1" ht="10.050000000000001" customHeight="1" x14ac:dyDescent="0.25">
      <c r="A36" s="260"/>
      <c r="B36" s="249"/>
      <c r="C36" s="419" t="s">
        <v>78</v>
      </c>
      <c r="D36" s="418"/>
      <c r="E36" s="262">
        <v>600000</v>
      </c>
      <c r="F36" s="262">
        <v>750000</v>
      </c>
    </row>
    <row r="37" spans="1:6" s="254" customFormat="1" ht="10.050000000000001" customHeight="1" x14ac:dyDescent="0.25">
      <c r="A37" s="260"/>
      <c r="B37" s="417" t="s">
        <v>50</v>
      </c>
      <c r="C37" s="417"/>
      <c r="D37" s="418"/>
      <c r="E37" s="264">
        <f>SUM(E38:E45)</f>
        <v>3320000</v>
      </c>
      <c r="F37" s="264">
        <f>SUM(F38:F45)</f>
        <v>3970000</v>
      </c>
    </row>
    <row r="38" spans="1:6" s="254" customFormat="1" ht="10.050000000000001" customHeight="1" x14ac:dyDescent="0.25">
      <c r="A38" s="260"/>
      <c r="B38" s="251"/>
      <c r="C38" s="417" t="s">
        <v>51</v>
      </c>
      <c r="D38" s="418"/>
      <c r="E38" s="262">
        <v>350000</v>
      </c>
      <c r="F38" s="284">
        <v>400000</v>
      </c>
    </row>
    <row r="39" spans="1:6" s="254" customFormat="1" ht="10.050000000000001" customHeight="1" x14ac:dyDescent="0.25">
      <c r="A39" s="260"/>
      <c r="B39" s="251"/>
      <c r="C39" s="417" t="s">
        <v>137</v>
      </c>
      <c r="D39" s="418"/>
      <c r="E39" s="262">
        <v>600000</v>
      </c>
      <c r="F39" s="284">
        <v>700000</v>
      </c>
    </row>
    <row r="40" spans="1:6" s="254" customFormat="1" ht="10.050000000000001" customHeight="1" x14ac:dyDescent="0.25">
      <c r="A40" s="260"/>
      <c r="B40" s="251"/>
      <c r="C40" s="254" t="s">
        <v>79</v>
      </c>
      <c r="D40" s="261"/>
      <c r="E40" s="262">
        <v>2000000</v>
      </c>
      <c r="F40" s="284">
        <v>2500000</v>
      </c>
    </row>
    <row r="41" spans="1:6" s="254" customFormat="1" ht="10.050000000000001" customHeight="1" x14ac:dyDescent="0.25">
      <c r="A41" s="260"/>
      <c r="B41" s="251"/>
      <c r="D41" s="254" t="s">
        <v>120</v>
      </c>
      <c r="E41" s="262">
        <v>300000</v>
      </c>
      <c r="F41" s="262">
        <v>300000</v>
      </c>
    </row>
    <row r="42" spans="1:6" s="254" customFormat="1" ht="10.050000000000001" customHeight="1" x14ac:dyDescent="0.25">
      <c r="A42" s="260"/>
      <c r="B42" s="249"/>
      <c r="C42" s="254" t="s">
        <v>113</v>
      </c>
      <c r="D42" s="261"/>
      <c r="E42" s="262">
        <v>10000</v>
      </c>
      <c r="F42" s="262">
        <v>10000</v>
      </c>
    </row>
    <row r="43" spans="1:6" s="254" customFormat="1" ht="10.050000000000001" customHeight="1" x14ac:dyDescent="0.25">
      <c r="A43" s="260"/>
      <c r="B43" s="249"/>
      <c r="D43" s="261" t="s">
        <v>144</v>
      </c>
      <c r="E43" s="262">
        <v>5000</v>
      </c>
      <c r="F43" s="262">
        <v>5000</v>
      </c>
    </row>
    <row r="44" spans="1:6" s="254" customFormat="1" ht="10.050000000000001" customHeight="1" x14ac:dyDescent="0.25">
      <c r="A44" s="260"/>
      <c r="B44" s="249"/>
      <c r="D44" s="261" t="s">
        <v>145</v>
      </c>
      <c r="E44" s="262">
        <v>5000</v>
      </c>
      <c r="F44" s="262">
        <v>5000</v>
      </c>
    </row>
    <row r="45" spans="1:6" s="254" customFormat="1" ht="10.050000000000001" customHeight="1" x14ac:dyDescent="0.25">
      <c r="A45" s="260"/>
      <c r="B45" s="249"/>
      <c r="C45" s="254" t="s">
        <v>259</v>
      </c>
      <c r="D45" s="261"/>
      <c r="E45" s="262">
        <v>50000</v>
      </c>
      <c r="F45" s="262">
        <v>50000</v>
      </c>
    </row>
    <row r="46" spans="1:6" s="254" customFormat="1" ht="10.050000000000001" customHeight="1" x14ac:dyDescent="0.25">
      <c r="A46" s="260"/>
      <c r="B46" s="249"/>
      <c r="D46" s="261" t="s">
        <v>260</v>
      </c>
      <c r="E46" s="262">
        <v>334292.15000000002</v>
      </c>
      <c r="F46" s="262">
        <v>195000</v>
      </c>
    </row>
    <row r="47" spans="1:6" s="254" customFormat="1" ht="10.050000000000001" customHeight="1" x14ac:dyDescent="0.25">
      <c r="A47" s="260"/>
      <c r="B47" s="419" t="s">
        <v>8</v>
      </c>
      <c r="C47" s="419"/>
      <c r="D47" s="418"/>
      <c r="E47" s="264">
        <f>SUM(E48:E49)</f>
        <v>1005000</v>
      </c>
      <c r="F47" s="264">
        <f>SUM(F48:F49)</f>
        <v>1110000</v>
      </c>
    </row>
    <row r="48" spans="1:6" s="254" customFormat="1" ht="10.050000000000001" customHeight="1" x14ac:dyDescent="0.25">
      <c r="A48" s="260"/>
      <c r="B48" s="249"/>
      <c r="C48" s="417" t="s">
        <v>80</v>
      </c>
      <c r="D48" s="418"/>
      <c r="E48" s="262">
        <v>5000</v>
      </c>
      <c r="F48" s="284">
        <v>10000</v>
      </c>
    </row>
    <row r="49" spans="1:6" s="254" customFormat="1" ht="10.050000000000001" customHeight="1" x14ac:dyDescent="0.25">
      <c r="A49" s="260"/>
      <c r="B49" s="249"/>
      <c r="C49" s="251" t="s">
        <v>81</v>
      </c>
      <c r="D49" s="250"/>
      <c r="E49" s="262">
        <v>1000000</v>
      </c>
      <c r="F49" s="284">
        <v>1100000</v>
      </c>
    </row>
    <row r="50" spans="1:6" s="254" customFormat="1" ht="10.050000000000001" customHeight="1" x14ac:dyDescent="0.25">
      <c r="A50" s="260"/>
      <c r="B50" s="419" t="s">
        <v>63</v>
      </c>
      <c r="C50" s="419"/>
      <c r="D50" s="418"/>
      <c r="E50" s="264">
        <f>SUM(E51:E53)</f>
        <v>280000</v>
      </c>
      <c r="F50" s="264">
        <f>SUM(F51:F53)</f>
        <v>280000</v>
      </c>
    </row>
    <row r="51" spans="1:6" s="254" customFormat="1" ht="10.050000000000001" customHeight="1" x14ac:dyDescent="0.25">
      <c r="A51" s="260"/>
      <c r="B51" s="249"/>
      <c r="C51" s="419" t="s">
        <v>83</v>
      </c>
      <c r="D51" s="418"/>
      <c r="E51" s="262">
        <v>230000</v>
      </c>
      <c r="F51" s="262">
        <v>230000</v>
      </c>
    </row>
    <row r="52" spans="1:6" s="254" customFormat="1" ht="10.050000000000001" customHeight="1" x14ac:dyDescent="0.25">
      <c r="A52" s="260"/>
      <c r="B52" s="249"/>
      <c r="C52" s="419" t="s">
        <v>82</v>
      </c>
      <c r="D52" s="418"/>
      <c r="E52" s="262">
        <v>50000</v>
      </c>
      <c r="F52" s="262">
        <v>50000</v>
      </c>
    </row>
    <row r="53" spans="1:6" s="205" customFormat="1" ht="10.050000000000001" customHeight="1" x14ac:dyDescent="0.25">
      <c r="A53" s="260"/>
      <c r="B53" s="249"/>
      <c r="C53" s="249" t="s">
        <v>168</v>
      </c>
      <c r="D53" s="249"/>
      <c r="E53" s="262">
        <v>0</v>
      </c>
      <c r="F53" s="262">
        <v>0</v>
      </c>
    </row>
    <row r="54" spans="1:6" s="254" customFormat="1" ht="10.050000000000001" customHeight="1" x14ac:dyDescent="0.25">
      <c r="A54" s="260"/>
      <c r="B54" s="419" t="s">
        <v>64</v>
      </c>
      <c r="C54" s="419"/>
      <c r="D54" s="418"/>
      <c r="E54" s="264" t="e">
        <f>SUM(E55:E62)</f>
        <v>#REF!</v>
      </c>
      <c r="F54" s="264" t="e">
        <f>SUM(F55:F62)</f>
        <v>#REF!</v>
      </c>
    </row>
    <row r="55" spans="1:6" s="254" customFormat="1" ht="10.050000000000001" customHeight="1" x14ac:dyDescent="0.25">
      <c r="A55" s="260"/>
      <c r="B55" s="249"/>
      <c r="C55" s="419" t="s">
        <v>84</v>
      </c>
      <c r="D55" s="418"/>
      <c r="E55" s="266">
        <v>29000</v>
      </c>
      <c r="F55" s="284">
        <v>30000</v>
      </c>
    </row>
    <row r="56" spans="1:6" s="254" customFormat="1" ht="10.050000000000001" customHeight="1" x14ac:dyDescent="0.25">
      <c r="A56" s="260"/>
      <c r="B56" s="249"/>
      <c r="C56" s="419" t="s">
        <v>29</v>
      </c>
      <c r="D56" s="418"/>
      <c r="E56" s="266">
        <v>200000</v>
      </c>
      <c r="F56" s="284">
        <v>350000</v>
      </c>
    </row>
    <row r="57" spans="1:6" s="254" customFormat="1" ht="10.050000000000001" customHeight="1" x14ac:dyDescent="0.25">
      <c r="A57" s="260"/>
      <c r="B57" s="249"/>
      <c r="C57" s="419" t="s">
        <v>85</v>
      </c>
      <c r="D57" s="418"/>
      <c r="E57" s="266">
        <v>6000</v>
      </c>
      <c r="F57" s="266">
        <v>6000</v>
      </c>
    </row>
    <row r="58" spans="1:6" s="254" customFormat="1" ht="10.050000000000001" customHeight="1" x14ac:dyDescent="0.25">
      <c r="A58" s="260"/>
      <c r="B58" s="249"/>
      <c r="C58" s="419" t="s">
        <v>86</v>
      </c>
      <c r="D58" s="418"/>
      <c r="E58" s="266">
        <v>25000</v>
      </c>
      <c r="F58" s="266">
        <v>25000</v>
      </c>
    </row>
    <row r="59" spans="1:6" s="254" customFormat="1" ht="10.050000000000001" customHeight="1" x14ac:dyDescent="0.25">
      <c r="A59" s="260"/>
      <c r="B59" s="249"/>
      <c r="C59" s="419" t="s">
        <v>87</v>
      </c>
      <c r="D59" s="418"/>
      <c r="E59" s="266">
        <v>8000</v>
      </c>
      <c r="F59" s="266">
        <v>8000</v>
      </c>
    </row>
    <row r="60" spans="1:6" s="254" customFormat="1" ht="10.050000000000001" customHeight="1" x14ac:dyDescent="0.25">
      <c r="A60" s="260"/>
      <c r="B60" s="249"/>
      <c r="C60" s="419" t="s">
        <v>30</v>
      </c>
      <c r="D60" s="418"/>
      <c r="E60" s="266">
        <v>250000</v>
      </c>
      <c r="F60" s="266">
        <v>250000</v>
      </c>
    </row>
    <row r="61" spans="1:6" s="254" customFormat="1" ht="10.050000000000001" customHeight="1" x14ac:dyDescent="0.25">
      <c r="A61" s="260"/>
      <c r="B61" s="249"/>
      <c r="C61" s="205"/>
      <c r="D61" s="205" t="s">
        <v>217</v>
      </c>
      <c r="E61" s="266">
        <v>100000</v>
      </c>
      <c r="F61" s="266">
        <v>100000</v>
      </c>
    </row>
    <row r="62" spans="1:6" s="254" customFormat="1" ht="10.050000000000001" customHeight="1" x14ac:dyDescent="0.25">
      <c r="A62" s="260"/>
      <c r="B62" s="249"/>
      <c r="C62" s="419" t="s">
        <v>64</v>
      </c>
      <c r="D62" s="419"/>
      <c r="E62" s="264" t="e">
        <f>SUM(#REF!)</f>
        <v>#REF!</v>
      </c>
      <c r="F62" s="264" t="e">
        <f>SUM(#REF!)</f>
        <v>#REF!</v>
      </c>
    </row>
    <row r="63" spans="1:6" s="254" customFormat="1" ht="10.050000000000001" customHeight="1" x14ac:dyDescent="0.25">
      <c r="A63" s="260"/>
      <c r="B63" s="249"/>
      <c r="C63" s="205"/>
      <c r="D63" s="205" t="s">
        <v>31</v>
      </c>
      <c r="E63" s="266">
        <v>990000</v>
      </c>
      <c r="F63" s="284">
        <v>1000000</v>
      </c>
    </row>
    <row r="64" spans="1:6" s="254" customFormat="1" ht="10.050000000000001" customHeight="1" x14ac:dyDescent="0.25">
      <c r="A64" s="260"/>
      <c r="B64" s="249"/>
      <c r="C64" s="205"/>
      <c r="D64" s="249" t="s">
        <v>121</v>
      </c>
      <c r="E64" s="266">
        <v>200000</v>
      </c>
      <c r="F64" s="284">
        <v>300000</v>
      </c>
    </row>
    <row r="65" spans="1:6" s="254" customFormat="1" ht="10.050000000000001" customHeight="1" x14ac:dyDescent="0.25">
      <c r="A65" s="260"/>
      <c r="B65" s="249"/>
      <c r="C65" s="205"/>
      <c r="D65" s="205" t="s">
        <v>122</v>
      </c>
      <c r="E65" s="266">
        <v>140000</v>
      </c>
      <c r="F65" s="266">
        <v>140000</v>
      </c>
    </row>
    <row r="66" spans="1:6" s="254" customFormat="1" ht="10.050000000000001" customHeight="1" x14ac:dyDescent="0.25">
      <c r="A66" s="260"/>
      <c r="B66" s="249"/>
      <c r="C66" s="205"/>
      <c r="D66" s="205" t="s">
        <v>147</v>
      </c>
      <c r="E66" s="266">
        <v>150000</v>
      </c>
      <c r="F66" s="266">
        <v>150000</v>
      </c>
    </row>
    <row r="67" spans="1:6" s="254" customFormat="1" ht="10.050000000000001" customHeight="1" x14ac:dyDescent="0.25">
      <c r="A67" s="260"/>
      <c r="B67" s="249"/>
      <c r="C67" s="205"/>
      <c r="D67" s="205" t="s">
        <v>123</v>
      </c>
      <c r="E67" s="266">
        <v>1000000</v>
      </c>
      <c r="F67" s="284">
        <v>500000</v>
      </c>
    </row>
    <row r="68" spans="1:6" s="254" customFormat="1" ht="10.050000000000001" customHeight="1" x14ac:dyDescent="0.25">
      <c r="A68" s="260"/>
      <c r="B68" s="249"/>
      <c r="C68" s="205"/>
      <c r="D68" s="205" t="s">
        <v>124</v>
      </c>
      <c r="E68" s="266">
        <v>100000</v>
      </c>
      <c r="F68" s="284">
        <v>150000</v>
      </c>
    </row>
    <row r="69" spans="1:6" s="254" customFormat="1" ht="10.050000000000001" customHeight="1" x14ac:dyDescent="0.25">
      <c r="A69" s="260"/>
      <c r="B69" s="249"/>
      <c r="C69" s="205"/>
      <c r="D69" s="205" t="s">
        <v>125</v>
      </c>
      <c r="E69" s="266">
        <v>500000</v>
      </c>
      <c r="F69" s="284">
        <v>450000</v>
      </c>
    </row>
    <row r="70" spans="1:6" s="254" customFormat="1" ht="10.050000000000001" customHeight="1" x14ac:dyDescent="0.25">
      <c r="A70" s="260"/>
      <c r="B70" s="249"/>
      <c r="C70" s="205"/>
      <c r="D70" s="249" t="s">
        <v>132</v>
      </c>
      <c r="E70" s="266">
        <v>2000000</v>
      </c>
      <c r="F70" s="284">
        <v>2500000</v>
      </c>
    </row>
    <row r="71" spans="1:6" s="254" customFormat="1" ht="10.050000000000001" customHeight="1" x14ac:dyDescent="0.25">
      <c r="A71" s="260"/>
      <c r="B71" s="249"/>
      <c r="C71" s="205"/>
      <c r="D71" s="249" t="s">
        <v>215</v>
      </c>
      <c r="E71" s="266">
        <v>35998.800000000003</v>
      </c>
      <c r="F71" s="284">
        <v>50000</v>
      </c>
    </row>
    <row r="72" spans="1:6" s="254" customFormat="1" ht="10.050000000000001" customHeight="1" x14ac:dyDescent="0.25">
      <c r="A72" s="260"/>
      <c r="B72" s="249"/>
      <c r="C72" s="205"/>
      <c r="D72" s="249" t="s">
        <v>219</v>
      </c>
      <c r="E72" s="266">
        <v>100000</v>
      </c>
      <c r="F72" s="284">
        <v>120000</v>
      </c>
    </row>
    <row r="73" spans="1:6" s="254" customFormat="1" ht="10.050000000000001" customHeight="1" x14ac:dyDescent="0.25">
      <c r="A73" s="260"/>
      <c r="B73" s="249"/>
      <c r="C73" s="205"/>
      <c r="D73" s="249" t="s">
        <v>220</v>
      </c>
      <c r="E73" s="266">
        <v>100000</v>
      </c>
      <c r="F73" s="284">
        <v>120000</v>
      </c>
    </row>
    <row r="74" spans="1:6" s="254" customFormat="1" ht="10.050000000000001" customHeight="1" x14ac:dyDescent="0.25">
      <c r="A74" s="260"/>
      <c r="B74" s="249"/>
      <c r="C74" s="205"/>
      <c r="D74" s="249" t="s">
        <v>221</v>
      </c>
      <c r="E74" s="266">
        <v>50000</v>
      </c>
      <c r="F74" s="266">
        <v>50000</v>
      </c>
    </row>
    <row r="75" spans="1:6" s="254" customFormat="1" ht="10.050000000000001" customHeight="1" x14ac:dyDescent="0.25">
      <c r="A75" s="260"/>
      <c r="B75" s="420" t="s">
        <v>67</v>
      </c>
      <c r="C75" s="420"/>
      <c r="D75" s="420"/>
      <c r="E75" s="267">
        <f>SUM(E74,E10,E11,E12,E13,E14,E15,E17,E18,E19,E20,E21,E23,E24,E25,E26,E27,E28,E30,E32,E33,E34,E36,E38,E39,E40,E41,E42,E43,E44,E45,E46,E48,E49,E51,E52,E55,E56,E57,E58,E59,E60,E61,E63,E64,E65,E66,E67,E68,E69,E70,E71,E72,E73)</f>
        <v>15077090.950000001</v>
      </c>
      <c r="F75" s="267">
        <f>SUM(F74,F10,F11,F12,F13,F14,F15,F17,F18,F19,F20,F21,F23,F24,F25,F26,F27,F28,F30,F32,F33,F34,F36,F38,F39,F40,F41,F42,F43,F44,F45,F46,F48,F49,F51,F52,F55,F56,F57,F58,F59,F60,F61,F63,F64,F65,F66,F67,F68,F69,F70,F71,F72,F73)</f>
        <v>16836200</v>
      </c>
    </row>
    <row r="76" spans="1:6" s="254" customFormat="1" ht="10.050000000000001" customHeight="1" x14ac:dyDescent="0.25">
      <c r="A76" s="423" t="s">
        <v>10</v>
      </c>
      <c r="B76" s="420"/>
      <c r="C76" s="420"/>
      <c r="D76" s="420"/>
      <c r="E76" s="268"/>
      <c r="F76" s="265"/>
    </row>
    <row r="77" spans="1:6" s="254" customFormat="1" ht="10.050000000000001" customHeight="1" x14ac:dyDescent="0.25">
      <c r="A77" s="260"/>
      <c r="B77" s="419" t="s">
        <v>66</v>
      </c>
      <c r="C77" s="419"/>
      <c r="D77" s="419"/>
      <c r="E77" s="266"/>
      <c r="F77" s="265"/>
    </row>
    <row r="78" spans="1:6" s="254" customFormat="1" ht="10.050000000000001" customHeight="1" x14ac:dyDescent="0.25">
      <c r="A78" s="260"/>
      <c r="B78" s="249"/>
      <c r="C78" s="249"/>
      <c r="D78" s="249" t="s">
        <v>222</v>
      </c>
      <c r="E78" s="266">
        <v>35000</v>
      </c>
      <c r="F78" s="262">
        <v>0</v>
      </c>
    </row>
    <row r="79" spans="1:6" s="254" customFormat="1" ht="10.050000000000001" customHeight="1" x14ac:dyDescent="0.25">
      <c r="A79" s="260"/>
      <c r="B79" s="249"/>
      <c r="C79" s="249"/>
      <c r="D79" s="249" t="s">
        <v>32</v>
      </c>
      <c r="E79" s="266">
        <v>70000</v>
      </c>
      <c r="F79" s="262">
        <v>0</v>
      </c>
    </row>
    <row r="80" spans="1:6" s="254" customFormat="1" ht="10.050000000000001" customHeight="1" x14ac:dyDescent="0.25">
      <c r="A80" s="260"/>
      <c r="B80" s="275"/>
      <c r="C80" s="275"/>
      <c r="D80" s="275" t="s">
        <v>271</v>
      </c>
      <c r="E80" s="266">
        <v>0</v>
      </c>
      <c r="F80" s="284">
        <v>60000</v>
      </c>
    </row>
    <row r="81" spans="1:6" s="254" customFormat="1" ht="10.050000000000001" customHeight="1" x14ac:dyDescent="0.25">
      <c r="A81" s="260"/>
      <c r="B81" s="275"/>
      <c r="C81" s="275"/>
      <c r="D81" s="275" t="s">
        <v>272</v>
      </c>
      <c r="E81" s="266">
        <v>0</v>
      </c>
      <c r="F81" s="284">
        <v>15000</v>
      </c>
    </row>
    <row r="82" spans="1:6" s="254" customFormat="1" ht="10.050000000000001" customHeight="1" x14ac:dyDescent="0.25">
      <c r="A82" s="260"/>
      <c r="B82" s="275"/>
      <c r="C82" s="275"/>
      <c r="D82" s="275" t="s">
        <v>273</v>
      </c>
      <c r="E82" s="266">
        <v>0</v>
      </c>
      <c r="F82" s="284">
        <v>30000</v>
      </c>
    </row>
    <row r="83" spans="1:6" s="254" customFormat="1" ht="10.050000000000001" customHeight="1" x14ac:dyDescent="0.25">
      <c r="A83" s="260"/>
      <c r="B83" s="275"/>
      <c r="C83" s="275"/>
      <c r="D83" s="275" t="s">
        <v>274</v>
      </c>
      <c r="E83" s="266">
        <v>0</v>
      </c>
      <c r="F83" s="284">
        <v>50000</v>
      </c>
    </row>
    <row r="84" spans="1:6" s="254" customFormat="1" ht="10.050000000000001" customHeight="1" x14ac:dyDescent="0.25">
      <c r="A84" s="260"/>
      <c r="B84" s="275"/>
      <c r="C84" s="275"/>
      <c r="D84" s="275" t="s">
        <v>275</v>
      </c>
      <c r="E84" s="266">
        <v>0</v>
      </c>
      <c r="F84" s="284">
        <v>40000</v>
      </c>
    </row>
    <row r="85" spans="1:6" s="254" customFormat="1" ht="10.050000000000001" customHeight="1" x14ac:dyDescent="0.25">
      <c r="A85" s="260"/>
      <c r="B85" s="275"/>
      <c r="C85" s="275"/>
      <c r="D85" s="275" t="s">
        <v>276</v>
      </c>
      <c r="E85" s="266">
        <v>0</v>
      </c>
      <c r="F85" s="284">
        <v>25000</v>
      </c>
    </row>
    <row r="86" spans="1:6" s="254" customFormat="1" ht="10.050000000000001" customHeight="1" x14ac:dyDescent="0.25">
      <c r="A86" s="260"/>
      <c r="B86" s="275"/>
      <c r="C86" s="275"/>
      <c r="D86" s="275" t="s">
        <v>277</v>
      </c>
      <c r="E86" s="266">
        <v>0</v>
      </c>
      <c r="F86" s="284">
        <v>100000</v>
      </c>
    </row>
    <row r="87" spans="1:6" s="254" customFormat="1" ht="10.050000000000001" customHeight="1" x14ac:dyDescent="0.25">
      <c r="A87" s="260"/>
      <c r="B87" s="327"/>
      <c r="C87" s="327"/>
      <c r="D87" s="327" t="s">
        <v>388</v>
      </c>
      <c r="E87" s="266"/>
      <c r="F87" s="284">
        <v>100000</v>
      </c>
    </row>
    <row r="88" spans="1:6" s="254" customFormat="1" ht="10.050000000000001" customHeight="1" x14ac:dyDescent="0.25">
      <c r="A88" s="260"/>
      <c r="B88" s="420" t="s">
        <v>68</v>
      </c>
      <c r="C88" s="420"/>
      <c r="D88" s="420"/>
      <c r="E88" s="267">
        <f>SUM(E77:E79)</f>
        <v>105000</v>
      </c>
      <c r="F88" s="267">
        <f>SUM(F78:F87)</f>
        <v>420000</v>
      </c>
    </row>
    <row r="89" spans="1:6" s="254" customFormat="1" ht="10.050000000000001" customHeight="1" thickBot="1" x14ac:dyDescent="0.3">
      <c r="A89" s="421" t="s">
        <v>11</v>
      </c>
      <c r="B89" s="422"/>
      <c r="C89" s="422"/>
      <c r="D89" s="422"/>
      <c r="E89" s="269">
        <f>SUM(E75,E88)</f>
        <v>15182090.950000001</v>
      </c>
      <c r="F89" s="269">
        <f>SUM(F75,F88)</f>
        <v>17256200</v>
      </c>
    </row>
    <row r="90" spans="1:6" s="254" customFormat="1" ht="10.050000000000001" customHeight="1" thickTop="1" x14ac:dyDescent="0.25">
      <c r="A90" s="254" t="s">
        <v>21</v>
      </c>
      <c r="B90" s="270"/>
      <c r="C90" s="270"/>
      <c r="D90" s="270"/>
      <c r="E90" s="271"/>
    </row>
    <row r="91" spans="1:6" s="272" customFormat="1" ht="10.050000000000001" customHeight="1" x14ac:dyDescent="0.25">
      <c r="B91" s="254"/>
      <c r="C91" s="273" t="s">
        <v>26</v>
      </c>
      <c r="D91" s="254"/>
      <c r="E91" s="255"/>
    </row>
    <row r="92" spans="1:6" s="272" customFormat="1" ht="10.050000000000001" customHeight="1" x14ac:dyDescent="0.25">
      <c r="A92" s="254"/>
      <c r="B92" s="254"/>
      <c r="C92" s="254" t="s">
        <v>22</v>
      </c>
      <c r="D92" s="254"/>
      <c r="E92" s="255"/>
    </row>
    <row r="93" spans="1:6" s="272" customFormat="1" ht="10.050000000000001" customHeight="1" x14ac:dyDescent="0.25">
      <c r="A93" s="254"/>
      <c r="B93" s="273"/>
      <c r="D93" s="273"/>
      <c r="E93" s="274"/>
    </row>
    <row r="94" spans="1:6" s="257" customFormat="1" ht="10.050000000000001" customHeight="1" x14ac:dyDescent="0.25">
      <c r="A94" s="254"/>
      <c r="B94" s="254"/>
      <c r="D94" s="254"/>
      <c r="E94" s="255"/>
    </row>
  </sheetData>
  <mergeCells count="48">
    <mergeCell ref="C36:D36"/>
    <mergeCell ref="A2:F2"/>
    <mergeCell ref="B9:D9"/>
    <mergeCell ref="C13:D13"/>
    <mergeCell ref="C14:D14"/>
    <mergeCell ref="C10:D10"/>
    <mergeCell ref="C11:D11"/>
    <mergeCell ref="C12:D12"/>
    <mergeCell ref="A4:D4"/>
    <mergeCell ref="A5:D6"/>
    <mergeCell ref="A7:D7"/>
    <mergeCell ref="A3:F3"/>
    <mergeCell ref="B35:D35"/>
    <mergeCell ref="C32:D32"/>
    <mergeCell ref="C20:D20"/>
    <mergeCell ref="B77:D77"/>
    <mergeCell ref="B88:D88"/>
    <mergeCell ref="C55:D55"/>
    <mergeCell ref="A89:D89"/>
    <mergeCell ref="C62:D62"/>
    <mergeCell ref="C60:D60"/>
    <mergeCell ref="C59:D59"/>
    <mergeCell ref="C56:D56"/>
    <mergeCell ref="B75:D75"/>
    <mergeCell ref="A76:D76"/>
    <mergeCell ref="C58:D58"/>
    <mergeCell ref="B37:D37"/>
    <mergeCell ref="B47:D47"/>
    <mergeCell ref="C34:D34"/>
    <mergeCell ref="C52:D52"/>
    <mergeCell ref="B16:D16"/>
    <mergeCell ref="C23:D23"/>
    <mergeCell ref="C27:D27"/>
    <mergeCell ref="C30:D30"/>
    <mergeCell ref="B29:D29"/>
    <mergeCell ref="B31:D31"/>
    <mergeCell ref="C39:D39"/>
    <mergeCell ref="C17:D17"/>
    <mergeCell ref="C18:D18"/>
    <mergeCell ref="B22:D22"/>
    <mergeCell ref="C19:D19"/>
    <mergeCell ref="C21:D21"/>
    <mergeCell ref="C38:D38"/>
    <mergeCell ref="B50:D50"/>
    <mergeCell ref="C48:D48"/>
    <mergeCell ref="C57:D57"/>
    <mergeCell ref="C51:D51"/>
    <mergeCell ref="B54:D54"/>
  </mergeCells>
  <pageMargins left="0.86614173228346458" right="0.39370078740157483" top="0.11811023622047245" bottom="3.937007874015748E-2" header="0" footer="0"/>
  <pageSetup paperSize="14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2:F44"/>
  <sheetViews>
    <sheetView topLeftCell="A20" zoomScale="146" zoomScaleNormal="146" workbookViewId="0">
      <selection activeCell="D32" sqref="D32"/>
    </sheetView>
  </sheetViews>
  <sheetFormatPr defaultColWidth="9.109375" defaultRowHeight="14.1" customHeight="1" x14ac:dyDescent="0.3"/>
  <cols>
    <col min="1" max="1" width="4.33203125" style="33" customWidth="1"/>
    <col min="2" max="2" width="3.6640625" style="33" customWidth="1"/>
    <col min="3" max="3" width="3.44140625" style="33" customWidth="1"/>
    <col min="4" max="4" width="38.6640625" style="33" customWidth="1"/>
    <col min="5" max="5" width="16" style="33" customWidth="1"/>
    <col min="6" max="6" width="17.5546875" style="33" customWidth="1"/>
    <col min="7" max="16384" width="9.109375" style="33"/>
  </cols>
  <sheetData>
    <row r="2" spans="1:6" s="137" customFormat="1" ht="14.1" customHeight="1" x14ac:dyDescent="0.3">
      <c r="A2" s="137" t="s">
        <v>0</v>
      </c>
      <c r="E2" s="143" t="s">
        <v>20</v>
      </c>
    </row>
    <row r="3" spans="1:6" s="27" customFormat="1" ht="14.1" customHeight="1" x14ac:dyDescent="0.3">
      <c r="B3" s="27" t="s">
        <v>0</v>
      </c>
      <c r="F3" s="38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  <c r="F4" s="438"/>
    </row>
    <row r="5" spans="1:6" ht="14.1" customHeight="1" x14ac:dyDescent="0.3">
      <c r="A5" s="439" t="s">
        <v>174</v>
      </c>
      <c r="B5" s="439"/>
      <c r="C5" s="439"/>
      <c r="D5" s="439"/>
      <c r="E5" s="439"/>
      <c r="F5" s="439"/>
    </row>
    <row r="6" spans="1:6" ht="14.1" customHeight="1" thickBot="1" x14ac:dyDescent="0.35">
      <c r="A6" s="33" t="s">
        <v>59</v>
      </c>
    </row>
    <row r="7" spans="1:6" s="202" customFormat="1" ht="13.05" customHeight="1" x14ac:dyDescent="0.3">
      <c r="A7" s="445" t="s">
        <v>1</v>
      </c>
      <c r="B7" s="446"/>
      <c r="C7" s="446"/>
      <c r="D7" s="447"/>
      <c r="E7" s="228" t="s">
        <v>265</v>
      </c>
      <c r="F7" s="228" t="s">
        <v>18</v>
      </c>
    </row>
    <row r="8" spans="1:6" s="202" customFormat="1" ht="13.05" customHeight="1" x14ac:dyDescent="0.3">
      <c r="A8" s="448"/>
      <c r="B8" s="449"/>
      <c r="C8" s="449"/>
      <c r="D8" s="450"/>
      <c r="E8" s="236" t="s">
        <v>266</v>
      </c>
      <c r="F8" s="229" t="s">
        <v>19</v>
      </c>
    </row>
    <row r="9" spans="1:6" s="202" customFormat="1" ht="13.05" customHeight="1" thickBot="1" x14ac:dyDescent="0.35">
      <c r="A9" s="431" t="s">
        <v>190</v>
      </c>
      <c r="B9" s="432"/>
      <c r="C9" s="432"/>
      <c r="D9" s="433"/>
      <c r="E9" s="168" t="s">
        <v>46</v>
      </c>
      <c r="F9" s="237" t="s">
        <v>267</v>
      </c>
    </row>
    <row r="10" spans="1:6" ht="14.1" customHeight="1" x14ac:dyDescent="0.3">
      <c r="A10" s="11" t="s">
        <v>2</v>
      </c>
      <c r="B10" s="13"/>
      <c r="C10" s="20"/>
      <c r="D10" s="36"/>
      <c r="E10" s="14"/>
      <c r="F10" s="240"/>
    </row>
    <row r="11" spans="1:6" ht="14.1" customHeight="1" x14ac:dyDescent="0.3">
      <c r="A11" s="11"/>
      <c r="B11" s="440" t="s">
        <v>3</v>
      </c>
      <c r="C11" s="451"/>
      <c r="D11" s="441"/>
      <c r="E11" s="14"/>
      <c r="F11" s="35"/>
    </row>
    <row r="12" spans="1:6" ht="14.1" customHeight="1" x14ac:dyDescent="0.3">
      <c r="A12" s="11"/>
      <c r="B12" s="66"/>
      <c r="C12" s="440" t="s">
        <v>3</v>
      </c>
      <c r="D12" s="441"/>
      <c r="E12" s="14">
        <v>140000</v>
      </c>
      <c r="F12" s="14">
        <v>140000</v>
      </c>
    </row>
    <row r="13" spans="1:6" ht="14.1" customHeight="1" x14ac:dyDescent="0.3">
      <c r="A13" s="11"/>
      <c r="B13" s="440" t="s">
        <v>4</v>
      </c>
      <c r="C13" s="451"/>
      <c r="D13" s="441"/>
      <c r="E13" s="14"/>
      <c r="F13" s="14"/>
    </row>
    <row r="14" spans="1:6" ht="14.1" customHeight="1" x14ac:dyDescent="0.3">
      <c r="A14" s="11"/>
      <c r="B14" s="66"/>
      <c r="C14" s="440" t="s">
        <v>42</v>
      </c>
      <c r="D14" s="441"/>
      <c r="E14" s="14">
        <v>150000</v>
      </c>
      <c r="F14" s="14">
        <v>150000</v>
      </c>
    </row>
    <row r="15" spans="1:6" ht="14.1" customHeight="1" x14ac:dyDescent="0.3">
      <c r="A15" s="11"/>
      <c r="B15" s="440" t="s">
        <v>5</v>
      </c>
      <c r="C15" s="451"/>
      <c r="D15" s="441"/>
      <c r="E15" s="14"/>
      <c r="F15" s="14"/>
    </row>
    <row r="16" spans="1:6" ht="14.1" customHeight="1" x14ac:dyDescent="0.3">
      <c r="A16" s="11"/>
      <c r="B16" s="66"/>
      <c r="C16" s="440" t="s">
        <v>28</v>
      </c>
      <c r="D16" s="441"/>
      <c r="E16" s="14">
        <v>50000</v>
      </c>
      <c r="F16" s="14">
        <v>50000</v>
      </c>
    </row>
    <row r="17" spans="1:6" ht="14.1" customHeight="1" x14ac:dyDescent="0.3">
      <c r="A17" s="11"/>
      <c r="B17" s="440" t="s">
        <v>62</v>
      </c>
      <c r="C17" s="451"/>
      <c r="D17" s="441"/>
      <c r="E17" s="14"/>
      <c r="F17" s="14"/>
    </row>
    <row r="18" spans="1:6" ht="14.1" customHeight="1" x14ac:dyDescent="0.3">
      <c r="A18" s="11"/>
      <c r="B18" s="66"/>
      <c r="C18" s="440" t="s">
        <v>77</v>
      </c>
      <c r="D18" s="441"/>
      <c r="E18" s="22">
        <v>30000</v>
      </c>
      <c r="F18" s="22">
        <v>30000</v>
      </c>
    </row>
    <row r="19" spans="1:6" ht="14.1" customHeight="1" x14ac:dyDescent="0.3">
      <c r="A19" s="11"/>
      <c r="B19" s="131"/>
      <c r="C19" s="131" t="s">
        <v>149</v>
      </c>
      <c r="D19" s="132"/>
      <c r="E19" s="22">
        <v>25000</v>
      </c>
      <c r="F19" s="22">
        <v>25000</v>
      </c>
    </row>
    <row r="20" spans="1:6" s="1" customFormat="1" ht="14.1" customHeight="1" x14ac:dyDescent="0.3">
      <c r="A20" s="11"/>
      <c r="B20" s="440" t="s">
        <v>8</v>
      </c>
      <c r="C20" s="440"/>
      <c r="D20" s="455"/>
      <c r="E20" s="152">
        <f>SUM(E21:E23)</f>
        <v>900000</v>
      </c>
      <c r="F20" s="152">
        <f>SUM(F21:F23)</f>
        <v>900000</v>
      </c>
    </row>
    <row r="21" spans="1:6" ht="14.1" customHeight="1" x14ac:dyDescent="0.3">
      <c r="A21" s="11"/>
      <c r="B21" s="66"/>
      <c r="C21" s="462" t="s">
        <v>98</v>
      </c>
      <c r="D21" s="458"/>
      <c r="E21" s="22">
        <v>400000</v>
      </c>
      <c r="F21" s="22">
        <v>400000</v>
      </c>
    </row>
    <row r="22" spans="1:6" ht="14.1" customHeight="1" x14ac:dyDescent="0.3">
      <c r="A22" s="11"/>
      <c r="B22" s="66"/>
      <c r="C22" s="465" t="s">
        <v>97</v>
      </c>
      <c r="D22" s="466"/>
      <c r="E22" s="22">
        <v>500000</v>
      </c>
      <c r="F22" s="22">
        <v>500000</v>
      </c>
    </row>
    <row r="23" spans="1:6" ht="14.1" customHeight="1" x14ac:dyDescent="0.3">
      <c r="A23" s="11"/>
      <c r="B23" s="85"/>
      <c r="C23" s="86" t="s">
        <v>81</v>
      </c>
      <c r="D23" s="84"/>
      <c r="E23" s="22">
        <v>0</v>
      </c>
      <c r="F23" s="22">
        <v>0</v>
      </c>
    </row>
    <row r="24" spans="1:6" s="179" customFormat="1" ht="14.1" customHeight="1" x14ac:dyDescent="0.3">
      <c r="A24" s="176"/>
      <c r="B24" s="190" t="s">
        <v>31</v>
      </c>
      <c r="C24" s="192"/>
      <c r="D24" s="191"/>
      <c r="E24" s="22"/>
      <c r="F24" s="22"/>
    </row>
    <row r="25" spans="1:6" s="179" customFormat="1" ht="14.1" customHeight="1" x14ac:dyDescent="0.3">
      <c r="A25" s="176"/>
      <c r="B25" s="243"/>
      <c r="C25" s="247"/>
      <c r="D25" s="245"/>
      <c r="E25" s="22"/>
      <c r="F25" s="22"/>
    </row>
    <row r="26" spans="1:6" s="179" customFormat="1" ht="14.1" customHeight="1" x14ac:dyDescent="0.3">
      <c r="A26" s="176"/>
      <c r="B26" s="243"/>
      <c r="C26" s="247"/>
      <c r="D26" s="245"/>
      <c r="E26" s="22"/>
      <c r="F26" s="22"/>
    </row>
    <row r="27" spans="1:6" ht="14.1" customHeight="1" x14ac:dyDescent="0.3">
      <c r="A27" s="32"/>
      <c r="B27" s="452" t="s">
        <v>67</v>
      </c>
      <c r="C27" s="452"/>
      <c r="D27" s="453"/>
      <c r="E27" s="114">
        <f>SUM(E12,E14,E16,E18,E19,E21,E22,E23)</f>
        <v>1295000</v>
      </c>
      <c r="F27" s="114">
        <f>SUM(F12,F14,F16,F18,F19,F21,F22,F23)</f>
        <v>1295000</v>
      </c>
    </row>
    <row r="28" spans="1:6" ht="14.1" customHeight="1" x14ac:dyDescent="0.3">
      <c r="A28" s="456" t="s">
        <v>10</v>
      </c>
      <c r="B28" s="452"/>
      <c r="C28" s="452"/>
      <c r="D28" s="453"/>
      <c r="E28" s="17"/>
      <c r="F28" s="35"/>
    </row>
    <row r="29" spans="1:6" ht="14.1" customHeight="1" x14ac:dyDescent="0.3">
      <c r="A29" s="32"/>
      <c r="B29" s="451" t="s">
        <v>66</v>
      </c>
      <c r="C29" s="451"/>
      <c r="D29" s="441"/>
      <c r="E29" s="40"/>
      <c r="F29" s="35"/>
    </row>
    <row r="30" spans="1:6" ht="14.1" customHeight="1" x14ac:dyDescent="0.3">
      <c r="A30" s="32"/>
      <c r="B30" s="64"/>
      <c r="C30" s="457" t="s">
        <v>88</v>
      </c>
      <c r="D30" s="458"/>
      <c r="E30" s="40"/>
      <c r="F30" s="35"/>
    </row>
    <row r="31" spans="1:6" s="179" customFormat="1" ht="14.1" customHeight="1" x14ac:dyDescent="0.3">
      <c r="A31" s="32"/>
      <c r="B31" s="194"/>
      <c r="C31" s="196"/>
      <c r="D31" s="196" t="s">
        <v>237</v>
      </c>
      <c r="E31" s="40">
        <v>65000</v>
      </c>
      <c r="F31" s="35"/>
    </row>
    <row r="32" spans="1:6" s="179" customFormat="1" ht="14.1" customHeight="1" x14ac:dyDescent="0.3">
      <c r="A32" s="32"/>
      <c r="B32" s="194"/>
      <c r="C32" s="196"/>
      <c r="D32" s="196" t="s">
        <v>238</v>
      </c>
      <c r="E32" s="40">
        <v>15000</v>
      </c>
      <c r="F32" s="35"/>
    </row>
    <row r="33" spans="1:6" s="179" customFormat="1" ht="14.1" customHeight="1" x14ac:dyDescent="0.3">
      <c r="A33" s="32"/>
      <c r="B33" s="194"/>
      <c r="C33" s="196"/>
      <c r="D33" s="196" t="s">
        <v>239</v>
      </c>
      <c r="E33" s="40">
        <v>80000</v>
      </c>
      <c r="F33" s="35"/>
    </row>
    <row r="34" spans="1:6" s="179" customFormat="1" ht="14.1" customHeight="1" x14ac:dyDescent="0.3">
      <c r="A34" s="32"/>
      <c r="B34" s="244"/>
      <c r="C34" s="246"/>
      <c r="D34" s="246"/>
      <c r="E34" s="40"/>
      <c r="F34" s="35"/>
    </row>
    <row r="35" spans="1:6" s="179" customFormat="1" ht="14.1" customHeight="1" x14ac:dyDescent="0.3">
      <c r="A35" s="32"/>
      <c r="B35" s="244"/>
      <c r="C35" s="246"/>
      <c r="D35" s="246"/>
      <c r="E35" s="40"/>
      <c r="F35" s="35"/>
    </row>
    <row r="36" spans="1:6" ht="14.1" customHeight="1" x14ac:dyDescent="0.3">
      <c r="A36" s="32"/>
      <c r="B36" s="452" t="s">
        <v>68</v>
      </c>
      <c r="C36" s="452"/>
      <c r="D36" s="453"/>
      <c r="E36" s="252">
        <f>SUM(E30:E33)</f>
        <v>160000</v>
      </c>
      <c r="F36" s="253"/>
    </row>
    <row r="37" spans="1:6" ht="14.1" customHeight="1" x14ac:dyDescent="0.3">
      <c r="A37" s="32"/>
      <c r="B37" s="49"/>
      <c r="C37" s="49"/>
      <c r="D37" s="50"/>
      <c r="E37" s="31"/>
      <c r="F37" s="35"/>
    </row>
    <row r="38" spans="1:6" ht="14.1" customHeight="1" thickBot="1" x14ac:dyDescent="0.35">
      <c r="A38" s="435" t="s">
        <v>11</v>
      </c>
      <c r="B38" s="436"/>
      <c r="C38" s="436"/>
      <c r="D38" s="437"/>
      <c r="E38" s="76">
        <f>SUM(E27,E36)</f>
        <v>1455000</v>
      </c>
      <c r="F38" s="76">
        <f>SUM(F27,F36)</f>
        <v>1295000</v>
      </c>
    </row>
    <row r="39" spans="1:6" ht="14.1" customHeight="1" thickTop="1" x14ac:dyDescent="0.3">
      <c r="A39" s="49"/>
      <c r="B39" s="49"/>
      <c r="C39" s="49"/>
      <c r="D39" s="49"/>
      <c r="E39" s="41"/>
    </row>
    <row r="40" spans="1:6" s="137" customFormat="1" ht="14.1" customHeight="1" x14ac:dyDescent="0.3">
      <c r="A40" s="137" t="s">
        <v>21</v>
      </c>
      <c r="E40" s="138"/>
    </row>
    <row r="41" spans="1:6" s="137" customFormat="1" ht="14.1" customHeight="1" x14ac:dyDescent="0.3">
      <c r="A41" s="27" t="s">
        <v>21</v>
      </c>
      <c r="B41" s="27"/>
      <c r="C41" s="27"/>
      <c r="D41" s="27"/>
      <c r="E41" s="38"/>
    </row>
    <row r="42" spans="1:6" s="137" customFormat="1" ht="14.1" customHeight="1" x14ac:dyDescent="0.3">
      <c r="A42" s="27"/>
      <c r="B42" s="27"/>
      <c r="C42" s="27"/>
      <c r="D42" s="27"/>
      <c r="E42" s="38"/>
    </row>
    <row r="43" spans="1:6" s="137" customFormat="1" ht="14.1" customHeight="1" x14ac:dyDescent="0.3">
      <c r="A43" s="27"/>
      <c r="B43" s="148"/>
      <c r="C43" s="148" t="s">
        <v>187</v>
      </c>
      <c r="D43" s="148"/>
      <c r="E43" s="149"/>
    </row>
    <row r="44" spans="1:6" s="137" customFormat="1" ht="14.1" customHeight="1" x14ac:dyDescent="0.3">
      <c r="A44" s="27"/>
      <c r="B44" s="27"/>
      <c r="C44" s="112" t="s">
        <v>22</v>
      </c>
      <c r="D44" s="27"/>
      <c r="E44" s="38"/>
    </row>
  </sheetData>
  <mergeCells count="21">
    <mergeCell ref="A7:D8"/>
    <mergeCell ref="A9:D9"/>
    <mergeCell ref="A4:F4"/>
    <mergeCell ref="A5:F5"/>
    <mergeCell ref="C30:D30"/>
    <mergeCell ref="A38:D38"/>
    <mergeCell ref="B36:D36"/>
    <mergeCell ref="B11:D11"/>
    <mergeCell ref="B13:D13"/>
    <mergeCell ref="B15:D15"/>
    <mergeCell ref="B17:D17"/>
    <mergeCell ref="B20:D20"/>
    <mergeCell ref="B27:D27"/>
    <mergeCell ref="A28:D28"/>
    <mergeCell ref="B29:D29"/>
    <mergeCell ref="C12:D12"/>
    <mergeCell ref="C14:D14"/>
    <mergeCell ref="C16:D16"/>
    <mergeCell ref="C18:D18"/>
    <mergeCell ref="C21:D21"/>
    <mergeCell ref="C22:D22"/>
  </mergeCells>
  <pageMargins left="1.04" right="0.39370078740157483" top="0.31496062992125984" bottom="0.11811023622047245" header="0" footer="0"/>
  <pageSetup paperSize="14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9"/>
  <dimension ref="A1:F27"/>
  <sheetViews>
    <sheetView topLeftCell="A5" zoomScale="141" zoomScaleNormal="141" workbookViewId="0">
      <selection activeCell="D14" sqref="D14"/>
    </sheetView>
  </sheetViews>
  <sheetFormatPr defaultColWidth="9.109375" defaultRowHeight="14.1" customHeight="1" x14ac:dyDescent="0.3"/>
  <cols>
    <col min="1" max="1" width="3.88671875" style="33" customWidth="1"/>
    <col min="2" max="2" width="2.5546875" style="33" customWidth="1"/>
    <col min="3" max="3" width="2.44140625" style="33" customWidth="1"/>
    <col min="4" max="4" width="42.5546875" style="33" customWidth="1"/>
    <col min="5" max="5" width="15.5546875" style="33" customWidth="1"/>
    <col min="6" max="6" width="17.6640625" style="33" customWidth="1"/>
    <col min="7" max="16384" width="9.109375" style="33"/>
  </cols>
  <sheetData>
    <row r="1" spans="1:6" s="27" customFormat="1" ht="14.1" customHeight="1" x14ac:dyDescent="0.3">
      <c r="B1" s="27" t="s">
        <v>0</v>
      </c>
      <c r="F1" s="38" t="s">
        <v>20</v>
      </c>
    </row>
    <row r="2" spans="1:6" s="27" customFormat="1" ht="14.1" customHeight="1" x14ac:dyDescent="0.3">
      <c r="A2" s="438" t="s">
        <v>173</v>
      </c>
      <c r="B2" s="438"/>
      <c r="C2" s="438"/>
      <c r="D2" s="438"/>
      <c r="E2" s="438"/>
      <c r="F2" s="438"/>
    </row>
    <row r="3" spans="1:6" s="137" customFormat="1" ht="12.75" customHeight="1" x14ac:dyDescent="0.3">
      <c r="A3" s="439" t="s">
        <v>174</v>
      </c>
      <c r="B3" s="439"/>
      <c r="C3" s="439"/>
      <c r="D3" s="439"/>
      <c r="E3" s="439"/>
      <c r="F3" s="439"/>
    </row>
    <row r="4" spans="1:6" ht="13.2" customHeight="1" thickBot="1" x14ac:dyDescent="0.35">
      <c r="A4" s="154" t="s">
        <v>136</v>
      </c>
      <c r="B4" s="150"/>
      <c r="C4" s="150"/>
      <c r="D4" s="150"/>
    </row>
    <row r="5" spans="1:6" s="202" customFormat="1" ht="13.05" customHeight="1" x14ac:dyDescent="0.3">
      <c r="A5" s="445" t="s">
        <v>1</v>
      </c>
      <c r="B5" s="446"/>
      <c r="C5" s="446"/>
      <c r="D5" s="447"/>
      <c r="E5" s="228" t="s">
        <v>265</v>
      </c>
      <c r="F5" s="228" t="s">
        <v>18</v>
      </c>
    </row>
    <row r="6" spans="1:6" s="202" customFormat="1" ht="13.05" customHeight="1" x14ac:dyDescent="0.3">
      <c r="A6" s="448"/>
      <c r="B6" s="449"/>
      <c r="C6" s="449"/>
      <c r="D6" s="450"/>
      <c r="E6" s="236" t="s">
        <v>266</v>
      </c>
      <c r="F6" s="229" t="s">
        <v>19</v>
      </c>
    </row>
    <row r="7" spans="1:6" s="202" customFormat="1" ht="13.05" customHeight="1" thickBot="1" x14ac:dyDescent="0.35">
      <c r="A7" s="431" t="s">
        <v>190</v>
      </c>
      <c r="B7" s="432"/>
      <c r="C7" s="432"/>
      <c r="D7" s="433"/>
      <c r="E7" s="168" t="s">
        <v>46</v>
      </c>
      <c r="F7" s="237" t="s">
        <v>267</v>
      </c>
    </row>
    <row r="8" spans="1:6" ht="12.45" customHeight="1" x14ac:dyDescent="0.3">
      <c r="A8" s="11" t="s">
        <v>2</v>
      </c>
      <c r="B8" s="13"/>
      <c r="C8" s="20"/>
      <c r="D8" s="36"/>
      <c r="E8" s="14"/>
      <c r="F8" s="240"/>
    </row>
    <row r="9" spans="1:6" s="179" customFormat="1" ht="12.45" customHeight="1" x14ac:dyDescent="0.3">
      <c r="A9" s="176"/>
      <c r="B9" s="193"/>
      <c r="C9" s="440" t="s">
        <v>3</v>
      </c>
      <c r="D9" s="441"/>
      <c r="E9" s="14">
        <v>20000</v>
      </c>
      <c r="F9" s="14">
        <v>25000</v>
      </c>
    </row>
    <row r="10" spans="1:6" s="179" customFormat="1" ht="12.45" customHeight="1" x14ac:dyDescent="0.3">
      <c r="A10" s="176"/>
      <c r="B10" s="193"/>
      <c r="C10" s="440" t="s">
        <v>42</v>
      </c>
      <c r="D10" s="441"/>
      <c r="E10" s="14">
        <v>30000</v>
      </c>
      <c r="F10" s="14">
        <v>25000</v>
      </c>
    </row>
    <row r="11" spans="1:6" ht="12.45" customHeight="1" x14ac:dyDescent="0.3">
      <c r="A11" s="11"/>
      <c r="B11" s="440" t="s">
        <v>5</v>
      </c>
      <c r="C11" s="451"/>
      <c r="D11" s="441"/>
      <c r="E11" s="14">
        <v>25000</v>
      </c>
      <c r="F11" s="14"/>
    </row>
    <row r="12" spans="1:6" ht="12.45" customHeight="1" x14ac:dyDescent="0.3">
      <c r="A12" s="11"/>
      <c r="B12" s="70"/>
      <c r="C12" s="442" t="s">
        <v>93</v>
      </c>
      <c r="D12" s="441"/>
      <c r="E12" s="14">
        <v>80000</v>
      </c>
      <c r="F12" s="285">
        <v>100000</v>
      </c>
    </row>
    <row r="13" spans="1:6" s="179" customFormat="1" ht="12.45" customHeight="1" x14ac:dyDescent="0.3">
      <c r="A13" s="176"/>
      <c r="B13" s="243"/>
      <c r="C13" s="247"/>
      <c r="D13" s="245"/>
      <c r="E13" s="14"/>
      <c r="F13" s="14"/>
    </row>
    <row r="14" spans="1:6" s="179" customFormat="1" ht="12.45" customHeight="1" x14ac:dyDescent="0.3">
      <c r="A14" s="176"/>
      <c r="B14" s="243"/>
      <c r="C14" s="247"/>
      <c r="D14" s="245"/>
      <c r="E14" s="14"/>
      <c r="F14" s="14"/>
    </row>
    <row r="15" spans="1:6" ht="12.45" customHeight="1" x14ac:dyDescent="0.3">
      <c r="A15" s="32"/>
      <c r="B15" s="452" t="s">
        <v>67</v>
      </c>
      <c r="C15" s="452"/>
      <c r="D15" s="453"/>
      <c r="E15" s="114">
        <f>SUM(E9:E12)</f>
        <v>155000</v>
      </c>
      <c r="F15" s="114">
        <f>SUM(F9:F14)</f>
        <v>150000</v>
      </c>
    </row>
    <row r="16" spans="1:6" ht="12.45" customHeight="1" x14ac:dyDescent="0.3">
      <c r="A16" s="456" t="s">
        <v>10</v>
      </c>
      <c r="B16" s="452"/>
      <c r="C16" s="452"/>
      <c r="D16" s="453"/>
      <c r="E16" s="17"/>
      <c r="F16" s="35"/>
    </row>
    <row r="17" spans="1:6" ht="12.45" customHeight="1" x14ac:dyDescent="0.3">
      <c r="A17" s="32"/>
      <c r="B17" t="s">
        <v>108</v>
      </c>
      <c r="C17"/>
      <c r="E17" s="35"/>
      <c r="F17" s="35"/>
    </row>
    <row r="18" spans="1:6" ht="12.45" customHeight="1" x14ac:dyDescent="0.3">
      <c r="A18" s="32"/>
      <c r="B18"/>
      <c r="C18" s="118" t="s">
        <v>134</v>
      </c>
      <c r="E18" s="40">
        <v>60000</v>
      </c>
      <c r="F18" s="14"/>
    </row>
    <row r="19" spans="1:6" s="179" customFormat="1" ht="12.45" customHeight="1" x14ac:dyDescent="0.3">
      <c r="A19" s="32"/>
      <c r="B19" s="202"/>
      <c r="C19" s="243" t="s">
        <v>316</v>
      </c>
      <c r="E19" s="40"/>
      <c r="F19" s="285">
        <v>50000</v>
      </c>
    </row>
    <row r="20" spans="1:6" s="179" customFormat="1" ht="12.45" customHeight="1" x14ac:dyDescent="0.3">
      <c r="A20" s="32"/>
      <c r="B20" s="202"/>
      <c r="C20" s="243"/>
      <c r="E20" s="108"/>
      <c r="F20" s="14"/>
    </row>
    <row r="21" spans="1:6" ht="12.45" customHeight="1" x14ac:dyDescent="0.3">
      <c r="A21" s="32"/>
      <c r="B21" s="452" t="s">
        <v>68</v>
      </c>
      <c r="C21" s="452"/>
      <c r="D21" s="453"/>
      <c r="E21" s="106">
        <f>SUM(E17:E18)</f>
        <v>60000</v>
      </c>
      <c r="F21" s="106">
        <f>SUM(F18:F20)</f>
        <v>50000</v>
      </c>
    </row>
    <row r="22" spans="1:6" ht="12.45" customHeight="1" thickBot="1" x14ac:dyDescent="0.35">
      <c r="A22" s="435" t="s">
        <v>11</v>
      </c>
      <c r="B22" s="436"/>
      <c r="C22" s="436"/>
      <c r="D22" s="437"/>
      <c r="E22" s="76">
        <f>SUM(E21,E15)</f>
        <v>215000</v>
      </c>
      <c r="F22" s="76">
        <f>SUM(F21,F15)</f>
        <v>200000</v>
      </c>
    </row>
    <row r="23" spans="1:6" s="137" customFormat="1" ht="12.45" customHeight="1" thickTop="1" x14ac:dyDescent="0.3">
      <c r="E23" s="138"/>
    </row>
    <row r="24" spans="1:6" s="137" customFormat="1" ht="12.45" customHeight="1" x14ac:dyDescent="0.3">
      <c r="A24" s="27" t="s">
        <v>21</v>
      </c>
      <c r="B24" s="27"/>
      <c r="C24" s="27"/>
      <c r="D24" s="27"/>
      <c r="E24" s="38"/>
    </row>
    <row r="25" spans="1:6" s="137" customFormat="1" ht="12.45" customHeight="1" x14ac:dyDescent="0.3">
      <c r="A25" s="27"/>
      <c r="B25" s="27"/>
      <c r="C25" s="27"/>
      <c r="D25" s="27"/>
      <c r="E25" s="38"/>
    </row>
    <row r="26" spans="1:6" s="137" customFormat="1" ht="12.45" customHeight="1" x14ac:dyDescent="0.3">
      <c r="A26" s="27"/>
      <c r="B26" s="148"/>
      <c r="C26" s="148" t="s">
        <v>26</v>
      </c>
      <c r="D26" s="148"/>
      <c r="E26" s="149"/>
    </row>
    <row r="27" spans="1:6" s="137" customFormat="1" ht="12.45" customHeight="1" x14ac:dyDescent="0.3">
      <c r="A27" s="27"/>
      <c r="B27" s="27"/>
      <c r="C27" s="112" t="s">
        <v>22</v>
      </c>
      <c r="D27" s="27"/>
      <c r="E27" s="38"/>
    </row>
  </sheetData>
  <mergeCells count="12">
    <mergeCell ref="A5:D6"/>
    <mergeCell ref="A7:D7"/>
    <mergeCell ref="A2:F2"/>
    <mergeCell ref="A3:F3"/>
    <mergeCell ref="B21:D21"/>
    <mergeCell ref="C9:D9"/>
    <mergeCell ref="C10:D10"/>
    <mergeCell ref="A22:D22"/>
    <mergeCell ref="C12:D12"/>
    <mergeCell ref="B11:D11"/>
    <mergeCell ref="B15:D15"/>
    <mergeCell ref="A16:D16"/>
  </mergeCells>
  <pageMargins left="1.1023622047244095" right="0.39370078740157483" top="2.0699999999999998" bottom="0.11811023622047245" header="0" footer="0"/>
  <pageSetup paperSize="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/>
  <dimension ref="A3:F47"/>
  <sheetViews>
    <sheetView topLeftCell="A25" zoomScale="146" zoomScaleNormal="146" workbookViewId="0">
      <selection activeCell="D38" sqref="D38"/>
    </sheetView>
  </sheetViews>
  <sheetFormatPr defaultColWidth="9.109375" defaultRowHeight="14.1" customHeight="1" x14ac:dyDescent="0.3"/>
  <cols>
    <col min="1" max="2" width="3.109375" style="33" customWidth="1"/>
    <col min="3" max="3" width="2.44140625" style="33" customWidth="1"/>
    <col min="4" max="4" width="42.6640625" style="33" customWidth="1"/>
    <col min="5" max="5" width="15.88671875" style="33" customWidth="1"/>
    <col min="6" max="6" width="16.5546875" style="33" customWidth="1"/>
    <col min="7" max="16384" width="9.109375" style="33"/>
  </cols>
  <sheetData>
    <row r="3" spans="1:6" ht="14.1" customHeight="1" x14ac:dyDescent="0.3">
      <c r="E3" s="99"/>
    </row>
    <row r="4" spans="1:6" s="27" customFormat="1" ht="14.1" customHeight="1" x14ac:dyDescent="0.3">
      <c r="B4" s="27" t="s">
        <v>0</v>
      </c>
      <c r="F4" s="34" t="s">
        <v>20</v>
      </c>
    </row>
    <row r="5" spans="1:6" s="27" customFormat="1" ht="14.1" customHeight="1" x14ac:dyDescent="0.3">
      <c r="A5" s="438" t="s">
        <v>173</v>
      </c>
      <c r="B5" s="438"/>
      <c r="C5" s="438"/>
      <c r="D5" s="438"/>
      <c r="E5" s="438"/>
      <c r="F5" s="438"/>
    </row>
    <row r="6" spans="1:6" ht="14.1" customHeight="1" x14ac:dyDescent="0.3">
      <c r="A6" s="439" t="s">
        <v>174</v>
      </c>
      <c r="B6" s="439"/>
      <c r="C6" s="439"/>
      <c r="D6" s="439"/>
      <c r="E6" s="439"/>
      <c r="F6" s="439"/>
    </row>
    <row r="7" spans="1:6" ht="14.1" customHeight="1" thickBot="1" x14ac:dyDescent="0.35">
      <c r="A7" s="33" t="s">
        <v>60</v>
      </c>
      <c r="E7" s="101" t="s">
        <v>111</v>
      </c>
    </row>
    <row r="8" spans="1:6" s="202" customFormat="1" ht="13.05" customHeight="1" x14ac:dyDescent="0.3">
      <c r="A8" s="445" t="s">
        <v>1</v>
      </c>
      <c r="B8" s="446"/>
      <c r="C8" s="446"/>
      <c r="D8" s="447"/>
      <c r="E8" s="228" t="s">
        <v>265</v>
      </c>
      <c r="F8" s="228" t="s">
        <v>18</v>
      </c>
    </row>
    <row r="9" spans="1:6" s="202" customFormat="1" ht="13.05" customHeight="1" x14ac:dyDescent="0.3">
      <c r="A9" s="448"/>
      <c r="B9" s="449"/>
      <c r="C9" s="449"/>
      <c r="D9" s="450"/>
      <c r="E9" s="236" t="s">
        <v>266</v>
      </c>
      <c r="F9" s="229" t="s">
        <v>19</v>
      </c>
    </row>
    <row r="10" spans="1:6" s="202" customFormat="1" ht="13.05" customHeight="1" thickBot="1" x14ac:dyDescent="0.35">
      <c r="A10" s="431" t="s">
        <v>190</v>
      </c>
      <c r="B10" s="432"/>
      <c r="C10" s="432"/>
      <c r="D10" s="433"/>
      <c r="E10" s="168" t="s">
        <v>46</v>
      </c>
      <c r="F10" s="237" t="s">
        <v>267</v>
      </c>
    </row>
    <row r="11" spans="1:6" ht="14.1" customHeight="1" x14ac:dyDescent="0.3">
      <c r="A11" s="93" t="s">
        <v>2</v>
      </c>
      <c r="B11" s="43"/>
      <c r="C11" s="37"/>
      <c r="D11" s="96"/>
      <c r="E11" s="121"/>
      <c r="F11" s="240"/>
    </row>
    <row r="12" spans="1:6" ht="14.1" customHeight="1" x14ac:dyDescent="0.3">
      <c r="A12" s="11"/>
      <c r="B12" s="440" t="s">
        <v>3</v>
      </c>
      <c r="C12" s="451"/>
      <c r="D12" s="441"/>
      <c r="E12" s="22"/>
      <c r="F12" s="35"/>
    </row>
    <row r="13" spans="1:6" ht="14.1" customHeight="1" x14ac:dyDescent="0.3">
      <c r="A13" s="11"/>
      <c r="B13" s="70"/>
      <c r="C13" s="440" t="s">
        <v>3</v>
      </c>
      <c r="D13" s="441"/>
      <c r="E13" s="22">
        <v>280000</v>
      </c>
      <c r="F13" s="22">
        <v>280000</v>
      </c>
    </row>
    <row r="14" spans="1:6" ht="14.1" customHeight="1" x14ac:dyDescent="0.3">
      <c r="A14" s="11"/>
      <c r="B14" s="440" t="s">
        <v>4</v>
      </c>
      <c r="C14" s="451"/>
      <c r="D14" s="441"/>
      <c r="E14" s="22"/>
      <c r="F14" s="22"/>
    </row>
    <row r="15" spans="1:6" ht="14.1" customHeight="1" x14ac:dyDescent="0.3">
      <c r="A15" s="11"/>
      <c r="B15" s="70"/>
      <c r="C15" s="440" t="s">
        <v>42</v>
      </c>
      <c r="D15" s="441"/>
      <c r="E15" s="22">
        <v>180000</v>
      </c>
      <c r="F15" s="22">
        <v>180000</v>
      </c>
    </row>
    <row r="16" spans="1:6" ht="14.1" customHeight="1" x14ac:dyDescent="0.3">
      <c r="A16" s="11"/>
      <c r="B16" s="440" t="s">
        <v>5</v>
      </c>
      <c r="C16" s="451"/>
      <c r="D16" s="441"/>
      <c r="E16" s="152"/>
      <c r="F16" s="152"/>
    </row>
    <row r="17" spans="1:6" ht="14.1" customHeight="1" x14ac:dyDescent="0.3">
      <c r="A17" s="11"/>
      <c r="B17" s="70"/>
      <c r="C17" s="440" t="s">
        <v>28</v>
      </c>
      <c r="D17" s="441"/>
      <c r="E17" s="22">
        <v>30000</v>
      </c>
      <c r="F17" s="22">
        <v>30000</v>
      </c>
    </row>
    <row r="18" spans="1:6" s="179" customFormat="1" ht="14.1" customHeight="1" x14ac:dyDescent="0.3">
      <c r="A18" s="176"/>
      <c r="B18" s="193"/>
      <c r="C18" s="193" t="s">
        <v>241</v>
      </c>
      <c r="D18" s="195"/>
      <c r="E18" s="22">
        <v>30000</v>
      </c>
      <c r="F18" s="22">
        <v>0</v>
      </c>
    </row>
    <row r="19" spans="1:6" ht="14.1" customHeight="1" x14ac:dyDescent="0.3">
      <c r="A19" s="11"/>
      <c r="B19" s="70"/>
      <c r="C19" s="442" t="s">
        <v>93</v>
      </c>
      <c r="D19" s="441"/>
      <c r="E19" s="22">
        <v>30000</v>
      </c>
      <c r="F19" s="22">
        <v>30000</v>
      </c>
    </row>
    <row r="20" spans="1:6" ht="14.1" customHeight="1" x14ac:dyDescent="0.3">
      <c r="A20" s="11"/>
      <c r="B20" s="440" t="s">
        <v>62</v>
      </c>
      <c r="C20" s="451"/>
      <c r="D20" s="441"/>
      <c r="E20" s="152"/>
      <c r="F20" s="152"/>
    </row>
    <row r="21" spans="1:6" ht="14.1" customHeight="1" x14ac:dyDescent="0.3">
      <c r="A21" s="11"/>
      <c r="B21" s="70"/>
      <c r="C21" s="440" t="s">
        <v>99</v>
      </c>
      <c r="D21" s="441"/>
      <c r="E21" s="22">
        <v>1000</v>
      </c>
      <c r="F21" s="22">
        <v>1000</v>
      </c>
    </row>
    <row r="22" spans="1:6" ht="14.1" customHeight="1" x14ac:dyDescent="0.3">
      <c r="A22" s="11"/>
      <c r="B22" s="70"/>
      <c r="C22" s="440" t="s">
        <v>77</v>
      </c>
      <c r="D22" s="441"/>
      <c r="E22" s="22">
        <v>21000</v>
      </c>
      <c r="F22" s="22">
        <v>21000</v>
      </c>
    </row>
    <row r="23" spans="1:6" s="179" customFormat="1" ht="14.1" customHeight="1" x14ac:dyDescent="0.3">
      <c r="A23" s="176"/>
      <c r="B23" s="193"/>
      <c r="C23" s="193" t="s">
        <v>149</v>
      </c>
      <c r="D23" s="195"/>
      <c r="E23" s="22">
        <v>15600</v>
      </c>
      <c r="F23" s="22">
        <v>15600</v>
      </c>
    </row>
    <row r="24" spans="1:6" s="179" customFormat="1" ht="14.1" customHeight="1" x14ac:dyDescent="0.3">
      <c r="A24" s="176"/>
      <c r="B24" s="193"/>
      <c r="C24" s="193" t="s">
        <v>240</v>
      </c>
      <c r="D24" s="195"/>
      <c r="E24" s="22">
        <v>18000</v>
      </c>
      <c r="F24" s="22">
        <v>0</v>
      </c>
    </row>
    <row r="25" spans="1:6" ht="14.1" customHeight="1" x14ac:dyDescent="0.3">
      <c r="A25" s="11"/>
      <c r="B25" s="440" t="s">
        <v>8</v>
      </c>
      <c r="C25" s="440"/>
      <c r="D25" s="455"/>
      <c r="E25" s="35"/>
      <c r="F25" s="35"/>
    </row>
    <row r="26" spans="1:6" ht="14.1" customHeight="1" x14ac:dyDescent="0.3">
      <c r="A26" s="11"/>
      <c r="B26" s="70"/>
      <c r="C26" s="462" t="s">
        <v>80</v>
      </c>
      <c r="D26" s="458"/>
      <c r="E26" s="22">
        <v>0</v>
      </c>
      <c r="F26" s="22">
        <v>0</v>
      </c>
    </row>
    <row r="27" spans="1:6" ht="14.1" customHeight="1" x14ac:dyDescent="0.3">
      <c r="A27" s="11"/>
      <c r="B27" s="440" t="s">
        <v>65</v>
      </c>
      <c r="C27" s="440"/>
      <c r="D27" s="455"/>
      <c r="E27" s="35"/>
      <c r="F27" s="35"/>
    </row>
    <row r="28" spans="1:6" ht="14.1" customHeight="1" x14ac:dyDescent="0.3">
      <c r="A28" s="11"/>
      <c r="B28" s="70"/>
      <c r="C28" s="440" t="s">
        <v>109</v>
      </c>
      <c r="D28" s="455"/>
      <c r="E28" s="22">
        <v>50000</v>
      </c>
      <c r="F28" s="22">
        <v>50000</v>
      </c>
    </row>
    <row r="29" spans="1:6" ht="14.1" customHeight="1" x14ac:dyDescent="0.3">
      <c r="A29" s="11"/>
      <c r="B29" s="48" t="s">
        <v>64</v>
      </c>
      <c r="C29" s="29"/>
      <c r="E29" s="35"/>
      <c r="F29" s="35"/>
    </row>
    <row r="30" spans="1:6" ht="14.1" customHeight="1" x14ac:dyDescent="0.3">
      <c r="A30" s="11"/>
      <c r="B30" s="48"/>
      <c r="C30" s="48" t="s">
        <v>167</v>
      </c>
      <c r="E30" s="22">
        <v>180000</v>
      </c>
      <c r="F30" s="22">
        <v>0</v>
      </c>
    </row>
    <row r="31" spans="1:6" s="179" customFormat="1" ht="14.1" customHeight="1" x14ac:dyDescent="0.3">
      <c r="A31" s="176"/>
      <c r="B31" s="48" t="s">
        <v>344</v>
      </c>
      <c r="C31" s="48"/>
      <c r="E31" s="22"/>
      <c r="F31" s="22">
        <v>100000</v>
      </c>
    </row>
    <row r="32" spans="1:6" s="179" customFormat="1" ht="14.1" customHeight="1" x14ac:dyDescent="0.3">
      <c r="A32" s="176"/>
      <c r="B32" s="48"/>
      <c r="C32" s="48"/>
      <c r="E32" s="22"/>
      <c r="F32" s="22"/>
    </row>
    <row r="33" spans="1:6" ht="14.1" customHeight="1" x14ac:dyDescent="0.3">
      <c r="A33" s="32"/>
      <c r="B33" s="452" t="s">
        <v>67</v>
      </c>
      <c r="C33" s="452"/>
      <c r="D33" s="453"/>
      <c r="E33" s="114">
        <f>SUM(E13,E15,E17,E18,E19,E21,E22,E23,E24,E28,E30)</f>
        <v>835600</v>
      </c>
      <c r="F33" s="114">
        <f>SUM(F13,F15,F17,F18,F19,F21,F22,F23,F24,F28,F30,F31)</f>
        <v>707600</v>
      </c>
    </row>
    <row r="34" spans="1:6" ht="14.1" customHeight="1" x14ac:dyDescent="0.3">
      <c r="A34" s="456" t="s">
        <v>10</v>
      </c>
      <c r="B34" s="452"/>
      <c r="C34" s="452"/>
      <c r="D34" s="453"/>
      <c r="E34" s="17"/>
      <c r="F34" s="35"/>
    </row>
    <row r="35" spans="1:6" ht="14.1" customHeight="1" x14ac:dyDescent="0.3">
      <c r="A35" s="32"/>
      <c r="B35" s="451" t="s">
        <v>66</v>
      </c>
      <c r="C35" s="451"/>
      <c r="D35" s="441"/>
      <c r="E35" s="40"/>
      <c r="F35" s="35"/>
    </row>
    <row r="36" spans="1:6" ht="14.1" customHeight="1" x14ac:dyDescent="0.3">
      <c r="A36" s="32"/>
      <c r="B36" s="69"/>
      <c r="C36" s="457" t="s">
        <v>88</v>
      </c>
      <c r="D36" s="458"/>
      <c r="E36" s="40"/>
      <c r="F36" s="35"/>
    </row>
    <row r="37" spans="1:6" s="179" customFormat="1" ht="14.1" customHeight="1" x14ac:dyDescent="0.3">
      <c r="A37" s="32"/>
      <c r="B37" s="182"/>
      <c r="C37" s="181"/>
      <c r="D37" s="184" t="s">
        <v>195</v>
      </c>
      <c r="E37" s="40">
        <v>10000</v>
      </c>
      <c r="F37" s="14">
        <v>0</v>
      </c>
    </row>
    <row r="38" spans="1:6" s="179" customFormat="1" ht="14.1" customHeight="1" x14ac:dyDescent="0.3">
      <c r="A38" s="32"/>
      <c r="B38" s="194"/>
      <c r="C38" s="193"/>
      <c r="D38" s="198" t="s">
        <v>242</v>
      </c>
      <c r="E38" s="40">
        <v>14000</v>
      </c>
      <c r="F38" s="14">
        <v>0</v>
      </c>
    </row>
    <row r="39" spans="1:6" s="179" customFormat="1" ht="14.1" customHeight="1" x14ac:dyDescent="0.3">
      <c r="A39" s="32"/>
      <c r="B39" s="277"/>
      <c r="C39" s="276"/>
      <c r="D39" s="280" t="s">
        <v>345</v>
      </c>
      <c r="E39" s="40">
        <v>0</v>
      </c>
      <c r="F39" s="14">
        <v>55000</v>
      </c>
    </row>
    <row r="40" spans="1:6" s="179" customFormat="1" ht="14.1" customHeight="1" x14ac:dyDescent="0.3">
      <c r="A40" s="32"/>
      <c r="B40" s="277"/>
      <c r="C40" s="276"/>
      <c r="D40" s="280" t="s">
        <v>279</v>
      </c>
      <c r="E40" s="40">
        <v>0</v>
      </c>
      <c r="F40" s="14">
        <v>55000</v>
      </c>
    </row>
    <row r="41" spans="1:6" ht="14.1" customHeight="1" x14ac:dyDescent="0.3">
      <c r="A41" s="32"/>
      <c r="B41" s="452" t="s">
        <v>68</v>
      </c>
      <c r="C41" s="452"/>
      <c r="D41" s="453"/>
      <c r="E41" s="252">
        <f>SUM(E36:E40)</f>
        <v>24000</v>
      </c>
      <c r="F41" s="252">
        <f>SUM(F37:F40)</f>
        <v>110000</v>
      </c>
    </row>
    <row r="42" spans="1:6" ht="14.1" customHeight="1" thickBot="1" x14ac:dyDescent="0.35">
      <c r="A42" s="435" t="s">
        <v>11</v>
      </c>
      <c r="B42" s="436"/>
      <c r="C42" s="436"/>
      <c r="D42" s="437"/>
      <c r="E42" s="76">
        <f>SUM(E33,E41)</f>
        <v>859600</v>
      </c>
      <c r="F42" s="76">
        <f>SUM(F33,F41)</f>
        <v>817600</v>
      </c>
    </row>
    <row r="43" spans="1:6" ht="14.1" customHeight="1" thickTop="1" x14ac:dyDescent="0.3">
      <c r="A43" s="13"/>
      <c r="B43" s="13"/>
      <c r="C43" s="20"/>
      <c r="D43" s="20"/>
      <c r="E43" s="42"/>
    </row>
    <row r="44" spans="1:6" s="137" customFormat="1" ht="14.1" customHeight="1" x14ac:dyDescent="0.3">
      <c r="A44" s="27" t="s">
        <v>21</v>
      </c>
      <c r="B44" s="27"/>
      <c r="C44" s="27"/>
      <c r="D44" s="27"/>
      <c r="E44" s="38"/>
    </row>
    <row r="45" spans="1:6" s="137" customFormat="1" ht="14.1" customHeight="1" x14ac:dyDescent="0.3">
      <c r="A45" s="27"/>
      <c r="B45" s="27"/>
      <c r="C45" s="27"/>
      <c r="D45" s="27"/>
      <c r="E45" s="38"/>
    </row>
    <row r="46" spans="1:6" s="137" customFormat="1" ht="14.1" customHeight="1" x14ac:dyDescent="0.3">
      <c r="A46" s="27"/>
      <c r="B46" s="148"/>
      <c r="C46" s="148" t="s">
        <v>188</v>
      </c>
      <c r="D46" s="148"/>
      <c r="E46" s="149"/>
    </row>
    <row r="47" spans="1:6" s="137" customFormat="1" ht="14.1" customHeight="1" x14ac:dyDescent="0.3">
      <c r="A47" s="27"/>
      <c r="B47" s="27"/>
      <c r="C47" s="112" t="s">
        <v>22</v>
      </c>
      <c r="D47" s="27"/>
      <c r="E47" s="38"/>
    </row>
  </sheetData>
  <mergeCells count="24">
    <mergeCell ref="B41:D41"/>
    <mergeCell ref="A42:D42"/>
    <mergeCell ref="B20:D20"/>
    <mergeCell ref="C36:D36"/>
    <mergeCell ref="B27:D27"/>
    <mergeCell ref="B33:D33"/>
    <mergeCell ref="A34:D34"/>
    <mergeCell ref="B35:D35"/>
    <mergeCell ref="C28:D28"/>
    <mergeCell ref="C21:D21"/>
    <mergeCell ref="C22:D22"/>
    <mergeCell ref="C26:D26"/>
    <mergeCell ref="B25:D25"/>
    <mergeCell ref="A8:D9"/>
    <mergeCell ref="A10:D10"/>
    <mergeCell ref="A5:F5"/>
    <mergeCell ref="A6:F6"/>
    <mergeCell ref="C19:D19"/>
    <mergeCell ref="C17:D17"/>
    <mergeCell ref="B16:D16"/>
    <mergeCell ref="C13:D13"/>
    <mergeCell ref="C15:D15"/>
    <mergeCell ref="B12:D12"/>
    <mergeCell ref="B14:D14"/>
  </mergeCells>
  <pageMargins left="1.0629921259842521" right="0.39370078740157483" top="0.19685039370078741" bottom="7.874015748031496E-2" header="0" footer="0"/>
  <pageSetup paperSize="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/>
  <dimension ref="A1:G71"/>
  <sheetViews>
    <sheetView topLeftCell="A25" zoomScale="122" zoomScaleNormal="122" workbookViewId="0">
      <selection activeCell="F44" sqref="F32:F44"/>
    </sheetView>
  </sheetViews>
  <sheetFormatPr defaultColWidth="9.109375" defaultRowHeight="14.1" customHeight="1" x14ac:dyDescent="0.3"/>
  <cols>
    <col min="1" max="1" width="4" style="33" customWidth="1"/>
    <col min="2" max="2" width="2.88671875" style="33" customWidth="1"/>
    <col min="3" max="3" width="2.5546875" style="33" customWidth="1"/>
    <col min="4" max="4" width="38.109375" style="33" customWidth="1"/>
    <col min="5" max="5" width="15.5546875" style="33" customWidth="1"/>
    <col min="6" max="6" width="18.109375" style="33" customWidth="1"/>
    <col min="7" max="16384" width="9.109375" style="33"/>
  </cols>
  <sheetData>
    <row r="1" spans="1:6" s="27" customFormat="1" ht="12" customHeight="1" x14ac:dyDescent="0.3">
      <c r="B1" s="27" t="s">
        <v>0</v>
      </c>
      <c r="F1" s="34" t="s">
        <v>20</v>
      </c>
    </row>
    <row r="2" spans="1:6" s="27" customFormat="1" ht="12" customHeight="1" x14ac:dyDescent="0.3">
      <c r="A2" s="438" t="s">
        <v>173</v>
      </c>
      <c r="B2" s="438"/>
      <c r="C2" s="438"/>
      <c r="D2" s="438"/>
      <c r="E2" s="438"/>
      <c r="F2" s="438"/>
    </row>
    <row r="3" spans="1:6" ht="12" customHeight="1" x14ac:dyDescent="0.3">
      <c r="A3" s="439" t="s">
        <v>174</v>
      </c>
      <c r="B3" s="439"/>
      <c r="C3" s="439"/>
      <c r="D3" s="439"/>
      <c r="E3" s="439"/>
      <c r="F3" s="439"/>
    </row>
    <row r="4" spans="1:6" ht="12" customHeight="1" thickBot="1" x14ac:dyDescent="0.35">
      <c r="A4" s="33" t="s">
        <v>61</v>
      </c>
      <c r="E4" s="211"/>
    </row>
    <row r="5" spans="1:6" s="202" customFormat="1" ht="12" customHeight="1" x14ac:dyDescent="0.3">
      <c r="A5" s="445" t="s">
        <v>1</v>
      </c>
      <c r="B5" s="446"/>
      <c r="C5" s="446"/>
      <c r="D5" s="447"/>
      <c r="E5" s="228" t="s">
        <v>265</v>
      </c>
      <c r="F5" s="228" t="s">
        <v>18</v>
      </c>
    </row>
    <row r="6" spans="1:6" s="202" customFormat="1" ht="12" customHeight="1" x14ac:dyDescent="0.3">
      <c r="A6" s="448"/>
      <c r="B6" s="449"/>
      <c r="C6" s="449"/>
      <c r="D6" s="450"/>
      <c r="E6" s="236" t="s">
        <v>266</v>
      </c>
      <c r="F6" s="229" t="s">
        <v>19</v>
      </c>
    </row>
    <row r="7" spans="1:6" s="202" customFormat="1" ht="12" customHeight="1" thickBot="1" x14ac:dyDescent="0.35">
      <c r="A7" s="431" t="s">
        <v>190</v>
      </c>
      <c r="B7" s="432"/>
      <c r="C7" s="432"/>
      <c r="D7" s="433"/>
      <c r="E7" s="168" t="s">
        <v>46</v>
      </c>
      <c r="F7" s="237" t="s">
        <v>267</v>
      </c>
    </row>
    <row r="8" spans="1:6" s="212" customFormat="1" ht="12" customHeight="1" x14ac:dyDescent="0.3">
      <c r="A8" s="213" t="s">
        <v>2</v>
      </c>
      <c r="B8" s="214"/>
      <c r="C8" s="215"/>
      <c r="D8" s="216"/>
      <c r="E8" s="217"/>
      <c r="F8" s="241"/>
    </row>
    <row r="9" spans="1:6" s="212" customFormat="1" ht="12" customHeight="1" x14ac:dyDescent="0.3">
      <c r="A9" s="213"/>
      <c r="B9" s="457" t="s">
        <v>3</v>
      </c>
      <c r="C9" s="457"/>
      <c r="D9" s="458"/>
      <c r="E9" s="218"/>
      <c r="F9" s="242"/>
    </row>
    <row r="10" spans="1:6" s="212" customFormat="1" ht="12" customHeight="1" x14ac:dyDescent="0.3">
      <c r="A10" s="213"/>
      <c r="B10" s="206"/>
      <c r="C10" s="457" t="s">
        <v>3</v>
      </c>
      <c r="D10" s="458"/>
      <c r="E10" s="217">
        <v>150000</v>
      </c>
      <c r="F10" s="296">
        <v>200000</v>
      </c>
    </row>
    <row r="11" spans="1:6" s="212" customFormat="1" ht="12" customHeight="1" x14ac:dyDescent="0.3">
      <c r="A11" s="213"/>
      <c r="B11" s="457" t="s">
        <v>4</v>
      </c>
      <c r="C11" s="457"/>
      <c r="D11" s="458"/>
      <c r="E11" s="218"/>
      <c r="F11" s="218"/>
    </row>
    <row r="12" spans="1:6" s="212" customFormat="1" ht="12" customHeight="1" x14ac:dyDescent="0.3">
      <c r="A12" s="213"/>
      <c r="B12" s="206"/>
      <c r="C12" s="457" t="s">
        <v>42</v>
      </c>
      <c r="D12" s="458"/>
      <c r="E12" s="217">
        <v>150000</v>
      </c>
      <c r="F12" s="217">
        <v>150000</v>
      </c>
    </row>
    <row r="13" spans="1:6" s="212" customFormat="1" ht="12" customHeight="1" x14ac:dyDescent="0.3">
      <c r="A13" s="213"/>
      <c r="B13" s="457" t="s">
        <v>5</v>
      </c>
      <c r="C13" s="457"/>
      <c r="D13" s="458"/>
      <c r="E13" s="219">
        <v>0</v>
      </c>
      <c r="F13" s="219">
        <v>0</v>
      </c>
    </row>
    <row r="14" spans="1:6" s="212" customFormat="1" ht="12" customHeight="1" x14ac:dyDescent="0.3">
      <c r="A14" s="213"/>
      <c r="B14" s="206"/>
      <c r="C14" s="457" t="s">
        <v>28</v>
      </c>
      <c r="D14" s="458"/>
      <c r="E14" s="217">
        <v>70000</v>
      </c>
      <c r="F14" s="296">
        <v>100000</v>
      </c>
    </row>
    <row r="15" spans="1:6" s="212" customFormat="1" ht="12" customHeight="1" x14ac:dyDescent="0.3">
      <c r="A15" s="213"/>
      <c r="B15" s="206"/>
      <c r="C15" s="457" t="s">
        <v>100</v>
      </c>
      <c r="D15" s="458"/>
      <c r="E15" s="217">
        <v>250000</v>
      </c>
      <c r="F15" s="217">
        <v>250000</v>
      </c>
    </row>
    <row r="16" spans="1:6" s="212" customFormat="1" ht="12" customHeight="1" x14ac:dyDescent="0.3">
      <c r="A16" s="213"/>
      <c r="B16" s="206"/>
      <c r="C16" s="462" t="s">
        <v>93</v>
      </c>
      <c r="D16" s="458"/>
      <c r="E16" s="217">
        <v>50000</v>
      </c>
      <c r="F16" s="217">
        <v>100000</v>
      </c>
    </row>
    <row r="17" spans="1:6" s="212" customFormat="1" ht="12" customHeight="1" x14ac:dyDescent="0.3">
      <c r="A17" s="213"/>
      <c r="B17" s="281"/>
      <c r="C17" s="283" t="s">
        <v>283</v>
      </c>
      <c r="D17" s="282"/>
      <c r="E17" s="217"/>
      <c r="F17" s="296">
        <v>30000</v>
      </c>
    </row>
    <row r="18" spans="1:6" s="212" customFormat="1" ht="12" customHeight="1" x14ac:dyDescent="0.3">
      <c r="A18" s="213"/>
      <c r="B18" s="457" t="s">
        <v>62</v>
      </c>
      <c r="C18" s="457"/>
      <c r="D18" s="458"/>
      <c r="E18" s="219">
        <v>0</v>
      </c>
      <c r="F18" s="219">
        <v>0</v>
      </c>
    </row>
    <row r="19" spans="1:6" s="212" customFormat="1" ht="12" customHeight="1" x14ac:dyDescent="0.3">
      <c r="A19" s="213"/>
      <c r="B19" s="206"/>
      <c r="C19" s="457" t="s">
        <v>99</v>
      </c>
      <c r="D19" s="458"/>
      <c r="E19" s="217">
        <v>2000</v>
      </c>
      <c r="F19" s="217">
        <v>2000</v>
      </c>
    </row>
    <row r="20" spans="1:6" s="212" customFormat="1" ht="12" customHeight="1" x14ac:dyDescent="0.3">
      <c r="A20" s="213"/>
      <c r="B20" s="206"/>
      <c r="C20" s="457" t="s">
        <v>90</v>
      </c>
      <c r="D20" s="458"/>
      <c r="E20" s="217">
        <v>20000</v>
      </c>
      <c r="F20" s="217">
        <v>20000</v>
      </c>
    </row>
    <row r="21" spans="1:6" s="212" customFormat="1" ht="12" customHeight="1" x14ac:dyDescent="0.3">
      <c r="A21" s="213"/>
      <c r="B21" s="206"/>
      <c r="C21" s="206" t="s">
        <v>77</v>
      </c>
      <c r="D21" s="207"/>
      <c r="E21" s="217">
        <v>21000</v>
      </c>
      <c r="F21" s="296">
        <v>21600</v>
      </c>
    </row>
    <row r="22" spans="1:6" s="212" customFormat="1" ht="12" customHeight="1" x14ac:dyDescent="0.3">
      <c r="A22" s="213"/>
      <c r="B22" s="462" t="s">
        <v>50</v>
      </c>
      <c r="C22" s="462"/>
      <c r="D22" s="458"/>
      <c r="E22" s="217"/>
      <c r="F22" s="217"/>
    </row>
    <row r="23" spans="1:6" s="212" customFormat="1" ht="12" customHeight="1" x14ac:dyDescent="0.3">
      <c r="A23" s="213"/>
      <c r="B23" s="208"/>
      <c r="C23" s="462" t="s">
        <v>101</v>
      </c>
      <c r="D23" s="458"/>
      <c r="E23" s="217">
        <v>300000</v>
      </c>
      <c r="F23" s="296">
        <v>350000</v>
      </c>
    </row>
    <row r="24" spans="1:6" s="212" customFormat="1" ht="12" customHeight="1" x14ac:dyDescent="0.3">
      <c r="A24" s="213"/>
      <c r="B24" s="457" t="s">
        <v>8</v>
      </c>
      <c r="C24" s="457"/>
      <c r="D24" s="458"/>
      <c r="E24" s="219">
        <v>0</v>
      </c>
      <c r="F24" s="219">
        <v>0</v>
      </c>
    </row>
    <row r="25" spans="1:6" s="212" customFormat="1" ht="12" customHeight="1" x14ac:dyDescent="0.3">
      <c r="A25" s="213"/>
      <c r="B25" s="206"/>
      <c r="C25" s="208" t="s">
        <v>208</v>
      </c>
      <c r="D25" s="207"/>
      <c r="E25" s="217">
        <v>200000</v>
      </c>
      <c r="F25" s="296">
        <v>250000</v>
      </c>
    </row>
    <row r="26" spans="1:6" s="212" customFormat="1" ht="12" customHeight="1" x14ac:dyDescent="0.3">
      <c r="A26" s="213"/>
      <c r="B26" s="457" t="s">
        <v>64</v>
      </c>
      <c r="C26" s="457"/>
      <c r="D26" s="458"/>
      <c r="E26" s="219">
        <v>0</v>
      </c>
      <c r="F26" s="219">
        <v>0</v>
      </c>
    </row>
    <row r="27" spans="1:6" s="212" customFormat="1" ht="12" customHeight="1" x14ac:dyDescent="0.3">
      <c r="A27" s="213"/>
      <c r="B27" s="206"/>
      <c r="C27" s="457" t="s">
        <v>130</v>
      </c>
      <c r="D27" s="458"/>
      <c r="E27" s="217">
        <v>80000</v>
      </c>
      <c r="F27" s="217">
        <v>80000</v>
      </c>
    </row>
    <row r="28" spans="1:6" s="212" customFormat="1" ht="12" customHeight="1" x14ac:dyDescent="0.3">
      <c r="A28" s="213"/>
      <c r="B28" s="206"/>
      <c r="C28" s="457" t="s">
        <v>284</v>
      </c>
      <c r="D28" s="458"/>
      <c r="E28" s="217">
        <v>50000</v>
      </c>
      <c r="F28" s="217"/>
    </row>
    <row r="29" spans="1:6" s="212" customFormat="1" ht="12" customHeight="1" x14ac:dyDescent="0.3">
      <c r="A29" s="213"/>
      <c r="B29" s="281"/>
      <c r="C29" s="281"/>
      <c r="D29" s="281" t="s">
        <v>285</v>
      </c>
      <c r="E29" s="217"/>
      <c r="F29" s="296">
        <v>25000</v>
      </c>
    </row>
    <row r="30" spans="1:6" s="212" customFormat="1" ht="12" customHeight="1" x14ac:dyDescent="0.3">
      <c r="A30" s="213"/>
      <c r="B30" s="281"/>
      <c r="C30" s="281"/>
      <c r="D30" s="281" t="s">
        <v>286</v>
      </c>
      <c r="E30" s="217"/>
      <c r="F30" s="296">
        <v>25000</v>
      </c>
    </row>
    <row r="31" spans="1:6" s="212" customFormat="1" ht="12" customHeight="1" x14ac:dyDescent="0.3">
      <c r="A31" s="213"/>
      <c r="B31" s="281"/>
      <c r="C31" s="281"/>
      <c r="D31" s="281" t="s">
        <v>287</v>
      </c>
      <c r="E31" s="217"/>
      <c r="F31" s="296">
        <v>50000</v>
      </c>
    </row>
    <row r="32" spans="1:6" s="212" customFormat="1" ht="12" customHeight="1" x14ac:dyDescent="0.3">
      <c r="A32" s="213"/>
      <c r="B32" s="206"/>
      <c r="C32" s="206"/>
      <c r="D32" s="206" t="s">
        <v>150</v>
      </c>
      <c r="E32" s="217">
        <v>25000</v>
      </c>
      <c r="F32" s="217">
        <v>25000</v>
      </c>
    </row>
    <row r="33" spans="1:7" s="212" customFormat="1" ht="12" customHeight="1" x14ac:dyDescent="0.3">
      <c r="A33" s="213"/>
      <c r="B33" s="206"/>
      <c r="C33" s="206"/>
      <c r="D33" s="206" t="s">
        <v>151</v>
      </c>
      <c r="E33" s="217">
        <v>25000</v>
      </c>
      <c r="F33" s="217">
        <v>25000</v>
      </c>
    </row>
    <row r="34" spans="1:7" s="212" customFormat="1" ht="12" customHeight="1" x14ac:dyDescent="0.3">
      <c r="A34" s="213"/>
      <c r="B34" s="206"/>
      <c r="C34" s="206"/>
      <c r="D34" s="206" t="s">
        <v>152</v>
      </c>
      <c r="E34" s="217">
        <v>300000</v>
      </c>
      <c r="F34" s="217">
        <v>300000</v>
      </c>
    </row>
    <row r="35" spans="1:7" s="212" customFormat="1" ht="12" customHeight="1" x14ac:dyDescent="0.3">
      <c r="A35" s="213"/>
      <c r="B35" s="206"/>
      <c r="C35" s="206"/>
      <c r="D35" s="206" t="s">
        <v>153</v>
      </c>
      <c r="E35" s="217">
        <v>300000</v>
      </c>
      <c r="F35" s="217">
        <v>300000</v>
      </c>
    </row>
    <row r="36" spans="1:7" s="212" customFormat="1" ht="12" customHeight="1" x14ac:dyDescent="0.3">
      <c r="A36" s="213"/>
      <c r="B36" s="206"/>
      <c r="C36" s="206"/>
      <c r="D36" s="206" t="s">
        <v>154</v>
      </c>
      <c r="E36" s="217">
        <v>50000</v>
      </c>
      <c r="F36" s="217">
        <v>50000</v>
      </c>
    </row>
    <row r="37" spans="1:7" s="212" customFormat="1" ht="12" customHeight="1" x14ac:dyDescent="0.3">
      <c r="A37" s="213"/>
      <c r="B37" s="206"/>
      <c r="C37" s="206"/>
      <c r="D37" s="206" t="s">
        <v>155</v>
      </c>
      <c r="E37" s="217">
        <v>70000</v>
      </c>
      <c r="F37" s="296">
        <v>100000</v>
      </c>
    </row>
    <row r="38" spans="1:7" s="235" customFormat="1" ht="12" customHeight="1" x14ac:dyDescent="0.3">
      <c r="A38" s="232"/>
      <c r="B38" s="233"/>
      <c r="C38" s="233"/>
      <c r="D38" s="233" t="s">
        <v>156</v>
      </c>
      <c r="E38" s="234">
        <v>20000</v>
      </c>
      <c r="F38" s="234">
        <v>20000</v>
      </c>
    </row>
    <row r="39" spans="1:7" s="212" customFormat="1" ht="12" customHeight="1" x14ac:dyDescent="0.3">
      <c r="A39" s="213"/>
      <c r="B39" s="206"/>
      <c r="C39" s="206"/>
      <c r="D39" s="206" t="s">
        <v>196</v>
      </c>
      <c r="E39" s="221">
        <v>25000</v>
      </c>
      <c r="F39" s="221">
        <v>25000</v>
      </c>
    </row>
    <row r="40" spans="1:7" s="212" customFormat="1" ht="12" customHeight="1" x14ac:dyDescent="0.3">
      <c r="A40" s="213"/>
      <c r="B40" s="206"/>
      <c r="C40" s="206"/>
      <c r="D40" s="206" t="s">
        <v>197</v>
      </c>
      <c r="E40" s="221">
        <v>25000</v>
      </c>
      <c r="F40" s="221">
        <v>25000</v>
      </c>
    </row>
    <row r="41" spans="1:7" s="212" customFormat="1" ht="12" customHeight="1" x14ac:dyDescent="0.3">
      <c r="A41" s="213"/>
      <c r="B41" s="206"/>
      <c r="C41" s="206"/>
      <c r="D41" s="206" t="s">
        <v>198</v>
      </c>
      <c r="E41" s="221">
        <v>25000</v>
      </c>
      <c r="F41" s="221">
        <v>25000</v>
      </c>
    </row>
    <row r="42" spans="1:7" s="212" customFormat="1" ht="12" customHeight="1" x14ac:dyDescent="0.3">
      <c r="A42" s="213"/>
      <c r="B42" s="230"/>
      <c r="C42" s="230"/>
      <c r="D42" s="230" t="s">
        <v>199</v>
      </c>
      <c r="E42" s="221">
        <v>25000</v>
      </c>
      <c r="F42" s="221">
        <v>25000</v>
      </c>
    </row>
    <row r="43" spans="1:7" s="215" customFormat="1" ht="12" customHeight="1" x14ac:dyDescent="0.3">
      <c r="A43" s="213"/>
      <c r="B43" s="230"/>
      <c r="C43" s="230"/>
      <c r="D43" s="230" t="s">
        <v>200</v>
      </c>
      <c r="E43" s="221">
        <v>25000</v>
      </c>
      <c r="F43" s="221">
        <v>25000</v>
      </c>
    </row>
    <row r="44" spans="1:7" s="212" customFormat="1" ht="12" customHeight="1" x14ac:dyDescent="0.3">
      <c r="A44" s="213"/>
      <c r="B44" s="206"/>
      <c r="C44" s="206"/>
      <c r="D44" s="206" t="s">
        <v>201</v>
      </c>
      <c r="E44" s="221">
        <v>25000</v>
      </c>
      <c r="F44" s="221">
        <v>25000</v>
      </c>
      <c r="G44" s="212" t="s">
        <v>49</v>
      </c>
    </row>
    <row r="45" spans="1:7" s="212" customFormat="1" ht="12" customHeight="1" x14ac:dyDescent="0.3">
      <c r="A45" s="213"/>
      <c r="B45" s="206"/>
      <c r="C45" s="206"/>
      <c r="D45" s="206" t="s">
        <v>202</v>
      </c>
      <c r="E45" s="221">
        <v>25000</v>
      </c>
      <c r="F45" s="221">
        <v>25000</v>
      </c>
    </row>
    <row r="46" spans="1:7" s="212" customFormat="1" ht="12" customHeight="1" x14ac:dyDescent="0.3">
      <c r="A46" s="213"/>
      <c r="B46" s="206"/>
      <c r="C46" s="206"/>
      <c r="D46" s="206" t="s">
        <v>203</v>
      </c>
      <c r="E46" s="221">
        <v>25000</v>
      </c>
      <c r="F46" s="221">
        <v>25000</v>
      </c>
    </row>
    <row r="47" spans="1:7" s="212" customFormat="1" ht="12" customHeight="1" x14ac:dyDescent="0.3">
      <c r="A47" s="213"/>
      <c r="B47" s="206"/>
      <c r="C47" s="206"/>
      <c r="D47" s="206" t="s">
        <v>204</v>
      </c>
      <c r="E47" s="221">
        <v>25000</v>
      </c>
      <c r="F47" s="221">
        <v>25000</v>
      </c>
    </row>
    <row r="48" spans="1:7" s="212" customFormat="1" ht="12" customHeight="1" x14ac:dyDescent="0.3">
      <c r="A48" s="213"/>
      <c r="B48" s="206"/>
      <c r="C48" s="206"/>
      <c r="D48" s="206" t="s">
        <v>205</v>
      </c>
      <c r="E48" s="221">
        <v>25000</v>
      </c>
      <c r="F48" s="221">
        <v>25000</v>
      </c>
    </row>
    <row r="49" spans="1:6" s="212" customFormat="1" ht="12" customHeight="1" x14ac:dyDescent="0.3">
      <c r="A49" s="213"/>
      <c r="B49" s="206"/>
      <c r="C49" s="206"/>
      <c r="D49" s="206" t="s">
        <v>206</v>
      </c>
      <c r="E49" s="221">
        <v>80000</v>
      </c>
      <c r="F49" s="221">
        <v>80000</v>
      </c>
    </row>
    <row r="50" spans="1:6" s="212" customFormat="1" ht="12" customHeight="1" x14ac:dyDescent="0.3">
      <c r="A50" s="213"/>
      <c r="B50" s="206"/>
      <c r="C50" s="206"/>
      <c r="D50" s="206" t="s">
        <v>207</v>
      </c>
      <c r="E50" s="221">
        <v>25000</v>
      </c>
      <c r="F50" s="221">
        <v>25000</v>
      </c>
    </row>
    <row r="51" spans="1:6" s="212" customFormat="1" ht="12" customHeight="1" x14ac:dyDescent="0.3">
      <c r="A51" s="213"/>
      <c r="B51" s="206"/>
      <c r="C51" s="206"/>
      <c r="D51" s="206" t="s">
        <v>157</v>
      </c>
      <c r="E51" s="221">
        <v>20000</v>
      </c>
      <c r="F51" s="221">
        <v>20000</v>
      </c>
    </row>
    <row r="52" spans="1:6" s="212" customFormat="1" ht="12" customHeight="1" x14ac:dyDescent="0.3">
      <c r="A52" s="213"/>
      <c r="B52" s="206"/>
      <c r="C52" s="206"/>
      <c r="D52" s="206" t="s">
        <v>243</v>
      </c>
      <c r="E52" s="221">
        <v>25000</v>
      </c>
      <c r="F52" s="221">
        <v>25000</v>
      </c>
    </row>
    <row r="53" spans="1:6" s="212" customFormat="1" ht="12" customHeight="1" x14ac:dyDescent="0.3">
      <c r="A53" s="213"/>
      <c r="B53" s="281"/>
      <c r="C53" s="281"/>
      <c r="D53" s="281" t="s">
        <v>288</v>
      </c>
      <c r="E53" s="221"/>
      <c r="F53" s="290">
        <v>150000</v>
      </c>
    </row>
    <row r="54" spans="1:6" s="212" customFormat="1" ht="12" customHeight="1" x14ac:dyDescent="0.3">
      <c r="A54" s="213"/>
      <c r="B54" s="206"/>
      <c r="C54" s="206"/>
      <c r="D54" s="206" t="s">
        <v>244</v>
      </c>
      <c r="E54" s="221">
        <v>25000</v>
      </c>
      <c r="F54" s="221">
        <v>25000</v>
      </c>
    </row>
    <row r="55" spans="1:6" s="212" customFormat="1" ht="12" customHeight="1" x14ac:dyDescent="0.3">
      <c r="A55" s="213"/>
      <c r="B55" s="206"/>
      <c r="C55" s="206"/>
      <c r="D55" s="206" t="s">
        <v>245</v>
      </c>
      <c r="E55" s="221">
        <v>8500</v>
      </c>
      <c r="F55" s="290">
        <v>10000</v>
      </c>
    </row>
    <row r="56" spans="1:6" s="212" customFormat="1" ht="12" customHeight="1" x14ac:dyDescent="0.3">
      <c r="A56" s="213"/>
      <c r="B56" s="206"/>
      <c r="C56" s="206"/>
      <c r="D56" s="206" t="s">
        <v>246</v>
      </c>
      <c r="E56" s="221">
        <v>25000</v>
      </c>
      <c r="F56" s="221">
        <v>25000</v>
      </c>
    </row>
    <row r="57" spans="1:6" s="212" customFormat="1" ht="12" customHeight="1" x14ac:dyDescent="0.3">
      <c r="A57" s="213"/>
      <c r="B57" s="246"/>
      <c r="C57" s="246"/>
      <c r="D57" s="246" t="s">
        <v>289</v>
      </c>
      <c r="E57" s="221"/>
      <c r="F57" s="290">
        <v>150000</v>
      </c>
    </row>
    <row r="58" spans="1:6" s="212" customFormat="1" ht="12" customHeight="1" x14ac:dyDescent="0.3">
      <c r="A58" s="213"/>
      <c r="B58" s="246"/>
      <c r="C58" s="246"/>
      <c r="D58" s="246" t="s">
        <v>290</v>
      </c>
      <c r="E58" s="221"/>
      <c r="F58" s="290">
        <v>20000</v>
      </c>
    </row>
    <row r="59" spans="1:6" s="212" customFormat="1" ht="12" customHeight="1" x14ac:dyDescent="0.3">
      <c r="A59" s="213"/>
      <c r="B59" s="470" t="s">
        <v>67</v>
      </c>
      <c r="C59" s="470"/>
      <c r="D59" s="471"/>
      <c r="E59" s="222">
        <f>SUM(E10,E12,E14,E15,E16,E19:E21,E23,E25,E27,E28,E32,E33,E34,E35,E36,E37:E56)</f>
        <v>2591500</v>
      </c>
      <c r="F59" s="222">
        <f>SUM(F10:F58)</f>
        <v>3253600</v>
      </c>
    </row>
    <row r="60" spans="1:6" s="212" customFormat="1" ht="12" customHeight="1" x14ac:dyDescent="0.3">
      <c r="A60" s="213"/>
      <c r="B60" s="210" t="s">
        <v>247</v>
      </c>
      <c r="C60" s="210"/>
      <c r="D60" s="223"/>
      <c r="E60" s="222"/>
      <c r="F60" s="242"/>
    </row>
    <row r="61" spans="1:6" s="212" customFormat="1" ht="12" customHeight="1" x14ac:dyDescent="0.3">
      <c r="A61" s="213"/>
      <c r="B61" s="210"/>
      <c r="C61" s="210" t="s">
        <v>248</v>
      </c>
      <c r="D61" s="223"/>
      <c r="E61" s="222"/>
      <c r="F61" s="242"/>
    </row>
    <row r="62" spans="1:6" s="212" customFormat="1" ht="12" customHeight="1" x14ac:dyDescent="0.3">
      <c r="A62" s="213"/>
      <c r="B62" s="210"/>
      <c r="C62" s="210"/>
      <c r="D62" s="207" t="s">
        <v>249</v>
      </c>
      <c r="E62" s="220">
        <v>35000</v>
      </c>
      <c r="F62" s="287">
        <v>60000</v>
      </c>
    </row>
    <row r="63" spans="1:6" s="212" customFormat="1" ht="12" customHeight="1" x14ac:dyDescent="0.3">
      <c r="A63" s="213"/>
      <c r="B63" s="210" t="s">
        <v>250</v>
      </c>
      <c r="C63" s="210"/>
      <c r="D63" s="207"/>
      <c r="E63" s="289">
        <f>SUM(E62)</f>
        <v>35000</v>
      </c>
      <c r="F63" s="289">
        <f>SUM(F62)</f>
        <v>60000</v>
      </c>
    </row>
    <row r="64" spans="1:6" s="212" customFormat="1" ht="12" customHeight="1" thickBot="1" x14ac:dyDescent="0.35">
      <c r="A64" s="467" t="s">
        <v>11</v>
      </c>
      <c r="B64" s="468"/>
      <c r="C64" s="468"/>
      <c r="D64" s="469"/>
      <c r="E64" s="288">
        <f>SUM(E59,E63)</f>
        <v>2626500</v>
      </c>
      <c r="F64" s="288">
        <f>SUM(F59,F63)</f>
        <v>3313600</v>
      </c>
    </row>
    <row r="65" spans="1:5" s="224" customFormat="1" ht="12" customHeight="1" thickTop="1" x14ac:dyDescent="0.3">
      <c r="A65" s="113" t="s">
        <v>21</v>
      </c>
      <c r="B65" s="113"/>
      <c r="C65" s="113"/>
      <c r="D65" s="113"/>
      <c r="E65" s="225"/>
    </row>
    <row r="66" spans="1:5" s="224" customFormat="1" ht="12" customHeight="1" x14ac:dyDescent="0.3">
      <c r="A66" s="113"/>
      <c r="B66" s="113"/>
      <c r="C66" s="226" t="s">
        <v>45</v>
      </c>
      <c r="D66" s="113"/>
      <c r="E66" s="225"/>
    </row>
    <row r="67" spans="1:5" s="224" customFormat="1" ht="12" customHeight="1" x14ac:dyDescent="0.3">
      <c r="A67" s="113"/>
      <c r="B67" s="226"/>
      <c r="C67" s="113" t="s">
        <v>22</v>
      </c>
      <c r="D67" s="226"/>
      <c r="E67" s="227"/>
    </row>
    <row r="68" spans="1:5" s="224" customFormat="1" ht="12" customHeight="1" x14ac:dyDescent="0.3">
      <c r="A68" s="113"/>
      <c r="B68" s="113"/>
      <c r="D68" s="113"/>
      <c r="E68" s="225"/>
    </row>
    <row r="71" spans="1:5" s="137" customFormat="1" ht="14.1" customHeight="1" x14ac:dyDescent="0.3">
      <c r="A71" s="139"/>
      <c r="B71" s="139"/>
      <c r="C71" s="140"/>
      <c r="D71" s="140"/>
      <c r="E71" s="141"/>
    </row>
  </sheetData>
  <mergeCells count="23">
    <mergeCell ref="B13:D13"/>
    <mergeCell ref="C12:D12"/>
    <mergeCell ref="C14:D14"/>
    <mergeCell ref="C16:D16"/>
    <mergeCell ref="C19:D19"/>
    <mergeCell ref="C15:D15"/>
    <mergeCell ref="B18:D18"/>
    <mergeCell ref="A64:D64"/>
    <mergeCell ref="C20:D20"/>
    <mergeCell ref="C23:D23"/>
    <mergeCell ref="C27:D27"/>
    <mergeCell ref="B22:D22"/>
    <mergeCell ref="C28:D28"/>
    <mergeCell ref="B59:D59"/>
    <mergeCell ref="B24:D24"/>
    <mergeCell ref="B26:D26"/>
    <mergeCell ref="B9:D9"/>
    <mergeCell ref="B11:D11"/>
    <mergeCell ref="C10:D10"/>
    <mergeCell ref="A5:D6"/>
    <mergeCell ref="A2:F2"/>
    <mergeCell ref="A3:F3"/>
    <mergeCell ref="A7:D7"/>
  </mergeCells>
  <pageMargins left="1.1023622047244095" right="0.39370078740157483" top="0.12" bottom="0.11811023622047245" header="0.12" footer="0.11811023622047245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/>
  <dimension ref="A1:I80"/>
  <sheetViews>
    <sheetView topLeftCell="A22" zoomScale="102" zoomScaleNormal="102" workbookViewId="0">
      <selection activeCell="F55" sqref="F55:F60"/>
    </sheetView>
  </sheetViews>
  <sheetFormatPr defaultColWidth="9.109375" defaultRowHeight="14.1" customHeight="1" x14ac:dyDescent="0.3"/>
  <cols>
    <col min="1" max="1" width="3" style="33" customWidth="1"/>
    <col min="2" max="2" width="2.6640625" style="33" customWidth="1"/>
    <col min="3" max="3" width="2.5546875" style="33" customWidth="1"/>
    <col min="4" max="4" width="45.88671875" style="33" customWidth="1"/>
    <col min="5" max="5" width="17.109375" style="33" customWidth="1"/>
    <col min="6" max="6" width="17.77734375" style="111" customWidth="1"/>
    <col min="7" max="7" width="12.109375" style="33" customWidth="1"/>
    <col min="8" max="16384" width="9.109375" style="33"/>
  </cols>
  <sheetData>
    <row r="1" spans="1:6" s="257" customFormat="1" ht="10.050000000000001" customHeight="1" x14ac:dyDescent="0.25">
      <c r="E1" s="99"/>
      <c r="F1" s="388"/>
    </row>
    <row r="2" spans="1:6" s="254" customFormat="1" ht="10.050000000000001" customHeight="1" x14ac:dyDescent="0.25">
      <c r="B2" s="254" t="s">
        <v>0</v>
      </c>
      <c r="F2" s="389" t="s">
        <v>20</v>
      </c>
    </row>
    <row r="3" spans="1:6" s="254" customFormat="1" ht="10.050000000000001" customHeight="1" x14ac:dyDescent="0.25">
      <c r="A3" s="424" t="s">
        <v>173</v>
      </c>
      <c r="B3" s="424"/>
      <c r="C3" s="424"/>
      <c r="D3" s="424"/>
      <c r="E3" s="424"/>
      <c r="F3" s="424"/>
    </row>
    <row r="4" spans="1:6" s="257" customFormat="1" ht="10.050000000000001" customHeight="1" x14ac:dyDescent="0.25">
      <c r="A4" s="434" t="s">
        <v>269</v>
      </c>
      <c r="B4" s="434"/>
      <c r="C4" s="434"/>
      <c r="D4" s="434"/>
      <c r="E4" s="434"/>
      <c r="F4" s="434"/>
    </row>
    <row r="5" spans="1:6" s="257" customFormat="1" ht="10.050000000000001" customHeight="1" thickBot="1" x14ac:dyDescent="0.3">
      <c r="A5" s="257" t="s">
        <v>393</v>
      </c>
      <c r="E5" s="95" t="s">
        <v>111</v>
      </c>
      <c r="F5" s="388"/>
    </row>
    <row r="6" spans="1:6" s="257" customFormat="1" ht="10.050000000000001" customHeight="1" x14ac:dyDescent="0.25">
      <c r="A6" s="425" t="s">
        <v>1</v>
      </c>
      <c r="B6" s="426"/>
      <c r="C6" s="426"/>
      <c r="D6" s="427"/>
      <c r="E6" s="256" t="s">
        <v>265</v>
      </c>
      <c r="F6" s="390" t="s">
        <v>18</v>
      </c>
    </row>
    <row r="7" spans="1:6" s="257" customFormat="1" ht="10.050000000000001" customHeight="1" x14ac:dyDescent="0.25">
      <c r="A7" s="428"/>
      <c r="B7" s="429"/>
      <c r="C7" s="429"/>
      <c r="D7" s="430"/>
      <c r="E7" s="258" t="s">
        <v>266</v>
      </c>
      <c r="F7" s="391" t="s">
        <v>19</v>
      </c>
    </row>
    <row r="8" spans="1:6" s="257" customFormat="1" ht="10.050000000000001" customHeight="1" thickBot="1" x14ac:dyDescent="0.3">
      <c r="A8" s="431" t="s">
        <v>190</v>
      </c>
      <c r="B8" s="432"/>
      <c r="C8" s="432"/>
      <c r="D8" s="433"/>
      <c r="E8" s="168" t="s">
        <v>46</v>
      </c>
      <c r="F8" s="392" t="s">
        <v>267</v>
      </c>
    </row>
    <row r="9" spans="1:6" s="257" customFormat="1" ht="10.050000000000001" customHeight="1" x14ac:dyDescent="0.25">
      <c r="A9" s="474"/>
      <c r="B9" s="475"/>
      <c r="C9" s="475"/>
      <c r="D9" s="476"/>
      <c r="E9" s="393"/>
      <c r="F9" s="394"/>
    </row>
    <row r="10" spans="1:6" s="257" customFormat="1" ht="10.050000000000001" customHeight="1" x14ac:dyDescent="0.25">
      <c r="A10" s="395" t="s">
        <v>2</v>
      </c>
      <c r="B10" s="396"/>
      <c r="C10" s="397"/>
      <c r="D10" s="398"/>
      <c r="E10" s="399"/>
      <c r="F10" s="400"/>
    </row>
    <row r="11" spans="1:6" s="257" customFormat="1" ht="10.050000000000001" customHeight="1" x14ac:dyDescent="0.25">
      <c r="A11" s="395"/>
      <c r="B11" s="419" t="s">
        <v>3</v>
      </c>
      <c r="C11" s="419"/>
      <c r="D11" s="418"/>
      <c r="E11" s="399"/>
      <c r="F11" s="400"/>
    </row>
    <row r="12" spans="1:6" s="257" customFormat="1" ht="10.050000000000001" customHeight="1" x14ac:dyDescent="0.25">
      <c r="A12" s="395"/>
      <c r="B12" s="327"/>
      <c r="C12" s="419" t="s">
        <v>3</v>
      </c>
      <c r="D12" s="418"/>
      <c r="E12" s="399">
        <v>75000</v>
      </c>
      <c r="F12" s="401">
        <v>75000</v>
      </c>
    </row>
    <row r="13" spans="1:6" s="257" customFormat="1" ht="10.050000000000001" customHeight="1" x14ac:dyDescent="0.25">
      <c r="A13" s="395"/>
      <c r="B13" s="327"/>
      <c r="C13" s="327" t="s">
        <v>209</v>
      </c>
      <c r="D13" s="328"/>
      <c r="E13" s="399">
        <v>20000</v>
      </c>
      <c r="F13" s="402">
        <v>0</v>
      </c>
    </row>
    <row r="14" spans="1:6" s="257" customFormat="1" ht="10.050000000000001" customHeight="1" x14ac:dyDescent="0.25">
      <c r="A14" s="395"/>
      <c r="B14" s="419" t="s">
        <v>4</v>
      </c>
      <c r="C14" s="419"/>
      <c r="D14" s="418"/>
      <c r="E14" s="399"/>
      <c r="F14" s="401"/>
    </row>
    <row r="15" spans="1:6" s="257" customFormat="1" ht="10.050000000000001" customHeight="1" x14ac:dyDescent="0.25">
      <c r="A15" s="395"/>
      <c r="B15" s="327"/>
      <c r="C15" s="419" t="s">
        <v>42</v>
      </c>
      <c r="D15" s="418"/>
      <c r="E15" s="399">
        <v>90604.3</v>
      </c>
      <c r="F15" s="401">
        <v>90604.3</v>
      </c>
    </row>
    <row r="16" spans="1:6" s="257" customFormat="1" ht="10.050000000000001" customHeight="1" x14ac:dyDescent="0.25">
      <c r="A16" s="395"/>
      <c r="B16" s="419" t="s">
        <v>5</v>
      </c>
      <c r="C16" s="419"/>
      <c r="D16" s="418"/>
      <c r="E16" s="399"/>
      <c r="F16" s="401"/>
    </row>
    <row r="17" spans="1:9" s="257" customFormat="1" ht="10.050000000000001" customHeight="1" x14ac:dyDescent="0.25">
      <c r="A17" s="395"/>
      <c r="B17" s="327"/>
      <c r="C17" s="419" t="s">
        <v>360</v>
      </c>
      <c r="D17" s="418"/>
      <c r="E17" s="399">
        <v>35000</v>
      </c>
      <c r="F17" s="401">
        <v>35000</v>
      </c>
    </row>
    <row r="18" spans="1:9" s="257" customFormat="1" ht="10.050000000000001" customHeight="1" x14ac:dyDescent="0.25">
      <c r="A18" s="395"/>
      <c r="B18" s="327"/>
      <c r="C18" s="327" t="s">
        <v>361</v>
      </c>
      <c r="D18" s="328"/>
      <c r="E18" s="399"/>
      <c r="F18" s="401">
        <v>40000</v>
      </c>
    </row>
    <row r="19" spans="1:9" s="257" customFormat="1" ht="10.050000000000001" customHeight="1" x14ac:dyDescent="0.25">
      <c r="A19" s="395"/>
      <c r="B19" s="327"/>
      <c r="C19" s="327" t="s">
        <v>362</v>
      </c>
      <c r="D19" s="328"/>
      <c r="E19" s="399"/>
      <c r="F19" s="401">
        <v>10000</v>
      </c>
    </row>
    <row r="20" spans="1:9" s="257" customFormat="1" ht="10.050000000000001" customHeight="1" x14ac:dyDescent="0.25">
      <c r="A20" s="395"/>
      <c r="B20" s="327"/>
      <c r="C20" s="327" t="s">
        <v>363</v>
      </c>
      <c r="D20" s="328"/>
      <c r="E20" s="399"/>
      <c r="F20" s="401">
        <v>5000</v>
      </c>
    </row>
    <row r="21" spans="1:9" s="257" customFormat="1" ht="10.050000000000001" customHeight="1" x14ac:dyDescent="0.25">
      <c r="A21" s="395"/>
      <c r="B21" s="419" t="s">
        <v>62</v>
      </c>
      <c r="C21" s="419"/>
      <c r="D21" s="418"/>
      <c r="E21" s="399"/>
      <c r="F21" s="401"/>
    </row>
    <row r="22" spans="1:9" s="257" customFormat="1" ht="10.050000000000001" customHeight="1" x14ac:dyDescent="0.25">
      <c r="A22" s="395"/>
      <c r="B22" s="327"/>
      <c r="C22" s="419" t="s">
        <v>77</v>
      </c>
      <c r="D22" s="418"/>
      <c r="E22" s="399">
        <v>30000</v>
      </c>
      <c r="F22" s="401">
        <v>30000</v>
      </c>
    </row>
    <row r="23" spans="1:9" s="257" customFormat="1" ht="10.050000000000001" customHeight="1" x14ac:dyDescent="0.25">
      <c r="A23" s="395"/>
      <c r="B23" s="327"/>
      <c r="C23" s="327" t="s">
        <v>149</v>
      </c>
      <c r="D23" s="328"/>
      <c r="E23" s="399"/>
      <c r="F23" s="401">
        <v>13500</v>
      </c>
    </row>
    <row r="24" spans="1:9" s="257" customFormat="1" ht="10.050000000000001" customHeight="1" x14ac:dyDescent="0.25">
      <c r="A24" s="395"/>
      <c r="B24" s="417" t="s">
        <v>50</v>
      </c>
      <c r="C24" s="417"/>
      <c r="D24" s="418"/>
      <c r="E24" s="399"/>
      <c r="F24" s="401"/>
    </row>
    <row r="25" spans="1:9" s="257" customFormat="1" ht="10.050000000000001" customHeight="1" x14ac:dyDescent="0.25">
      <c r="A25" s="395"/>
      <c r="B25" s="329"/>
      <c r="C25" s="417" t="s">
        <v>79</v>
      </c>
      <c r="D25" s="418"/>
      <c r="E25" s="403">
        <f>SUM(E26:E27)</f>
        <v>404807</v>
      </c>
      <c r="F25" s="404"/>
    </row>
    <row r="26" spans="1:9" s="257" customFormat="1" ht="10.050000000000001" customHeight="1" x14ac:dyDescent="0.25">
      <c r="A26" s="395"/>
      <c r="B26" s="329"/>
      <c r="D26" s="254" t="s">
        <v>131</v>
      </c>
      <c r="E26" s="399">
        <v>42000</v>
      </c>
      <c r="F26" s="401">
        <v>54000</v>
      </c>
      <c r="I26" s="257" t="s">
        <v>46</v>
      </c>
    </row>
    <row r="27" spans="1:9" s="257" customFormat="1" ht="10.050000000000001" customHeight="1" x14ac:dyDescent="0.25">
      <c r="A27" s="395"/>
      <c r="B27" s="329"/>
      <c r="D27" s="254" t="s">
        <v>356</v>
      </c>
      <c r="E27" s="399">
        <v>362807</v>
      </c>
      <c r="F27" s="402">
        <v>245400</v>
      </c>
    </row>
    <row r="28" spans="1:9" s="257" customFormat="1" ht="10.050000000000001" customHeight="1" x14ac:dyDescent="0.25">
      <c r="A28" s="395"/>
      <c r="B28" s="419" t="s">
        <v>63</v>
      </c>
      <c r="C28" s="419"/>
      <c r="D28" s="418"/>
      <c r="E28" s="399">
        <v>5000</v>
      </c>
      <c r="F28" s="401">
        <v>5000</v>
      </c>
    </row>
    <row r="29" spans="1:9" s="257" customFormat="1" ht="10.050000000000001" customHeight="1" x14ac:dyDescent="0.25">
      <c r="A29" s="395"/>
      <c r="B29" s="327"/>
      <c r="C29" s="420" t="s">
        <v>64</v>
      </c>
      <c r="D29" s="472"/>
      <c r="E29" s="403">
        <f>SUM(E30:E48)</f>
        <v>640000</v>
      </c>
      <c r="F29" s="404"/>
    </row>
    <row r="30" spans="1:9" s="257" customFormat="1" ht="10.050000000000001" customHeight="1" x14ac:dyDescent="0.25">
      <c r="A30" s="395"/>
      <c r="B30" s="327"/>
      <c r="C30" s="405" t="s">
        <v>352</v>
      </c>
      <c r="E30" s="399">
        <v>40000</v>
      </c>
      <c r="F30" s="402"/>
    </row>
    <row r="31" spans="1:9" s="257" customFormat="1" ht="10.050000000000001" customHeight="1" x14ac:dyDescent="0.25">
      <c r="A31" s="395"/>
      <c r="B31" s="327"/>
      <c r="C31" s="342"/>
      <c r="D31" s="257" t="s">
        <v>364</v>
      </c>
      <c r="E31" s="399"/>
      <c r="F31" s="402">
        <v>30000</v>
      </c>
    </row>
    <row r="32" spans="1:9" s="257" customFormat="1" ht="10.050000000000001" customHeight="1" x14ac:dyDescent="0.25">
      <c r="A32" s="395"/>
      <c r="B32" s="327"/>
      <c r="D32" s="342" t="s">
        <v>365</v>
      </c>
      <c r="E32" s="399"/>
      <c r="F32" s="402">
        <v>10000</v>
      </c>
    </row>
    <row r="33" spans="1:6" s="257" customFormat="1" ht="10.050000000000001" customHeight="1" x14ac:dyDescent="0.25">
      <c r="A33" s="395"/>
      <c r="B33" s="327"/>
      <c r="C33" s="405" t="s">
        <v>351</v>
      </c>
      <c r="D33" s="342"/>
      <c r="E33" s="399"/>
      <c r="F33" s="402"/>
    </row>
    <row r="34" spans="1:6" s="257" customFormat="1" ht="10.050000000000001" customHeight="1" x14ac:dyDescent="0.25">
      <c r="A34" s="395"/>
      <c r="B34" s="327"/>
      <c r="C34" s="342"/>
      <c r="D34" s="342" t="s">
        <v>366</v>
      </c>
      <c r="E34" s="399"/>
      <c r="F34" s="402">
        <v>60000</v>
      </c>
    </row>
    <row r="35" spans="1:6" s="257" customFormat="1" ht="10.050000000000001" customHeight="1" x14ac:dyDescent="0.25">
      <c r="A35" s="395"/>
      <c r="B35" s="327"/>
      <c r="C35" s="342"/>
      <c r="D35" s="342" t="s">
        <v>367</v>
      </c>
      <c r="E35" s="399"/>
      <c r="F35" s="402">
        <v>20000</v>
      </c>
    </row>
    <row r="36" spans="1:6" s="257" customFormat="1" ht="10.050000000000001" customHeight="1" x14ac:dyDescent="0.25">
      <c r="A36" s="395"/>
      <c r="B36" s="327"/>
      <c r="C36" s="342"/>
      <c r="D36" s="342" t="s">
        <v>368</v>
      </c>
      <c r="E36" s="399"/>
      <c r="F36" s="402">
        <v>75000</v>
      </c>
    </row>
    <row r="37" spans="1:6" s="257" customFormat="1" ht="10.050000000000001" customHeight="1" x14ac:dyDescent="0.25">
      <c r="A37" s="395"/>
      <c r="B37" s="327"/>
      <c r="D37" s="342" t="s">
        <v>365</v>
      </c>
      <c r="E37" s="399">
        <v>75000</v>
      </c>
      <c r="F37" s="402">
        <v>10000</v>
      </c>
    </row>
    <row r="38" spans="1:6" s="257" customFormat="1" ht="10.050000000000001" customHeight="1" x14ac:dyDescent="0.25">
      <c r="A38" s="395"/>
      <c r="B38" s="327"/>
      <c r="C38" s="405" t="s">
        <v>369</v>
      </c>
      <c r="E38" s="399">
        <v>190000</v>
      </c>
      <c r="F38" s="402"/>
    </row>
    <row r="39" spans="1:6" s="257" customFormat="1" ht="10.050000000000001" customHeight="1" x14ac:dyDescent="0.25">
      <c r="A39" s="395"/>
      <c r="B39" s="327"/>
      <c r="C39" s="405"/>
      <c r="D39" s="342" t="s">
        <v>370</v>
      </c>
      <c r="E39" s="399"/>
      <c r="F39" s="402">
        <v>100000</v>
      </c>
    </row>
    <row r="40" spans="1:6" s="257" customFormat="1" ht="10.050000000000001" customHeight="1" x14ac:dyDescent="0.25">
      <c r="A40" s="395"/>
      <c r="B40" s="327"/>
      <c r="C40" s="405"/>
      <c r="D40" s="342" t="s">
        <v>371</v>
      </c>
      <c r="E40" s="399"/>
      <c r="F40" s="402">
        <v>130000</v>
      </c>
    </row>
    <row r="41" spans="1:6" s="257" customFormat="1" ht="10.050000000000001" customHeight="1" x14ac:dyDescent="0.25">
      <c r="A41" s="395"/>
      <c r="B41" s="327"/>
      <c r="C41" s="405"/>
      <c r="D41" s="342" t="s">
        <v>372</v>
      </c>
      <c r="E41" s="399"/>
      <c r="F41" s="402">
        <v>20000</v>
      </c>
    </row>
    <row r="42" spans="1:6" s="257" customFormat="1" ht="10.050000000000001" customHeight="1" x14ac:dyDescent="0.25">
      <c r="A42" s="395"/>
      <c r="B42" s="327"/>
      <c r="C42" s="405"/>
      <c r="D42" s="342" t="s">
        <v>373</v>
      </c>
      <c r="E42" s="399"/>
      <c r="F42" s="402">
        <v>10000</v>
      </c>
    </row>
    <row r="43" spans="1:6" s="257" customFormat="1" ht="10.050000000000001" customHeight="1" x14ac:dyDescent="0.25">
      <c r="A43" s="395"/>
      <c r="B43" s="327"/>
      <c r="C43" s="405"/>
      <c r="D43" s="342" t="s">
        <v>365</v>
      </c>
      <c r="E43" s="399"/>
      <c r="F43" s="402">
        <v>15000</v>
      </c>
    </row>
    <row r="44" spans="1:6" s="257" customFormat="1" ht="10.050000000000001" customHeight="1" x14ac:dyDescent="0.25">
      <c r="A44" s="395"/>
      <c r="B44" s="327"/>
      <c r="C44" s="405"/>
      <c r="D44" s="342" t="s">
        <v>375</v>
      </c>
      <c r="E44" s="399"/>
      <c r="F44" s="402">
        <v>20000</v>
      </c>
    </row>
    <row r="45" spans="1:6" s="257" customFormat="1" ht="10.050000000000001" customHeight="1" x14ac:dyDescent="0.25">
      <c r="A45" s="395"/>
      <c r="B45" s="327"/>
      <c r="C45" s="405"/>
      <c r="D45" s="342" t="s">
        <v>374</v>
      </c>
      <c r="E45" s="399"/>
      <c r="F45" s="402">
        <v>35000</v>
      </c>
    </row>
    <row r="46" spans="1:6" s="257" customFormat="1" ht="10.050000000000001" customHeight="1" x14ac:dyDescent="0.25">
      <c r="A46" s="395"/>
      <c r="B46" s="327"/>
      <c r="C46" s="405" t="s">
        <v>353</v>
      </c>
      <c r="E46" s="399">
        <v>200000</v>
      </c>
      <c r="F46" s="402"/>
    </row>
    <row r="47" spans="1:6" s="257" customFormat="1" ht="10.050000000000001" customHeight="1" x14ac:dyDescent="0.25">
      <c r="A47" s="395"/>
      <c r="B47" s="327"/>
      <c r="C47" s="405" t="s">
        <v>158</v>
      </c>
      <c r="E47" s="399">
        <v>25000</v>
      </c>
      <c r="F47" s="401" t="s">
        <v>46</v>
      </c>
    </row>
    <row r="48" spans="1:6" s="257" customFormat="1" ht="10.050000000000001" customHeight="1" x14ac:dyDescent="0.25">
      <c r="A48" s="395"/>
      <c r="B48" s="327"/>
      <c r="C48" s="405" t="s">
        <v>354</v>
      </c>
      <c r="E48" s="399">
        <v>110000</v>
      </c>
      <c r="F48" s="402" t="s">
        <v>46</v>
      </c>
    </row>
    <row r="49" spans="1:7" s="257" customFormat="1" ht="10.050000000000001" customHeight="1" x14ac:dyDescent="0.25">
      <c r="A49" s="395"/>
      <c r="B49" s="327"/>
      <c r="C49" s="405"/>
      <c r="D49" s="257" t="s">
        <v>376</v>
      </c>
      <c r="E49" s="399"/>
      <c r="F49" s="402">
        <v>70000</v>
      </c>
    </row>
    <row r="50" spans="1:7" s="257" customFormat="1" ht="10.050000000000001" customHeight="1" x14ac:dyDescent="0.25">
      <c r="A50" s="395"/>
      <c r="B50" s="327"/>
      <c r="C50" s="405"/>
      <c r="D50" s="257" t="s">
        <v>365</v>
      </c>
      <c r="E50" s="399"/>
      <c r="F50" s="402">
        <v>15000</v>
      </c>
    </row>
    <row r="51" spans="1:7" s="257" customFormat="1" ht="10.050000000000001" customHeight="1" x14ac:dyDescent="0.25">
      <c r="A51" s="395"/>
      <c r="B51" s="327"/>
      <c r="C51" s="405"/>
      <c r="D51" s="257" t="s">
        <v>377</v>
      </c>
      <c r="E51" s="399"/>
      <c r="F51" s="402">
        <v>30407</v>
      </c>
    </row>
    <row r="52" spans="1:7" s="257" customFormat="1" ht="10.050000000000001" customHeight="1" x14ac:dyDescent="0.25">
      <c r="A52" s="395"/>
      <c r="B52" s="327"/>
      <c r="C52" s="405"/>
      <c r="D52" s="257" t="s">
        <v>378</v>
      </c>
      <c r="E52" s="399"/>
      <c r="F52" s="402">
        <v>30000</v>
      </c>
    </row>
    <row r="53" spans="1:7" s="257" customFormat="1" ht="10.050000000000001" customHeight="1" x14ac:dyDescent="0.25">
      <c r="A53" s="395"/>
      <c r="B53" s="327"/>
      <c r="C53" s="342"/>
      <c r="D53" s="257" t="s">
        <v>379</v>
      </c>
      <c r="E53" s="399"/>
      <c r="F53" s="402">
        <v>30000</v>
      </c>
    </row>
    <row r="54" spans="1:7" s="257" customFormat="1" ht="10.050000000000001" customHeight="1" x14ac:dyDescent="0.25">
      <c r="A54" s="395"/>
      <c r="B54" s="327"/>
      <c r="C54" s="405" t="s">
        <v>355</v>
      </c>
      <c r="E54" s="399">
        <v>30000</v>
      </c>
      <c r="F54" s="402"/>
    </row>
    <row r="55" spans="1:7" s="257" customFormat="1" ht="10.050000000000001" customHeight="1" x14ac:dyDescent="0.25">
      <c r="A55" s="395"/>
      <c r="B55" s="327"/>
      <c r="D55" s="342" t="s">
        <v>380</v>
      </c>
      <c r="E55" s="399"/>
      <c r="F55" s="401">
        <v>25000</v>
      </c>
    </row>
    <row r="56" spans="1:7" s="257" customFormat="1" ht="10.050000000000001" customHeight="1" x14ac:dyDescent="0.25">
      <c r="A56" s="395"/>
      <c r="B56" s="327"/>
      <c r="D56" s="342" t="s">
        <v>365</v>
      </c>
      <c r="E56" s="399"/>
      <c r="F56" s="401">
        <v>8000</v>
      </c>
    </row>
    <row r="57" spans="1:7" s="257" customFormat="1" ht="10.050000000000001" customHeight="1" x14ac:dyDescent="0.25">
      <c r="A57" s="395"/>
      <c r="B57" s="327"/>
      <c r="D57" s="342" t="s">
        <v>368</v>
      </c>
      <c r="E57" s="399"/>
      <c r="F57" s="401">
        <v>25000</v>
      </c>
    </row>
    <row r="58" spans="1:7" s="257" customFormat="1" ht="10.050000000000001" customHeight="1" x14ac:dyDescent="0.25">
      <c r="A58" s="395"/>
      <c r="B58" s="327"/>
      <c r="C58" s="362" t="s">
        <v>381</v>
      </c>
      <c r="D58" s="342"/>
      <c r="E58" s="399"/>
      <c r="F58" s="401">
        <v>120000</v>
      </c>
    </row>
    <row r="59" spans="1:7" s="257" customFormat="1" ht="10.050000000000001" customHeight="1" x14ac:dyDescent="0.25">
      <c r="A59" s="395"/>
      <c r="B59" s="327"/>
      <c r="C59" s="362" t="s">
        <v>382</v>
      </c>
      <c r="D59" s="342"/>
      <c r="E59" s="399"/>
      <c r="F59" s="401">
        <v>30000</v>
      </c>
    </row>
    <row r="60" spans="1:7" s="257" customFormat="1" ht="10.050000000000001" customHeight="1" x14ac:dyDescent="0.25">
      <c r="A60" s="395"/>
      <c r="B60" s="327"/>
      <c r="C60" s="362" t="s">
        <v>383</v>
      </c>
      <c r="D60" s="342"/>
      <c r="E60" s="399"/>
      <c r="F60" s="401">
        <v>20000</v>
      </c>
    </row>
    <row r="61" spans="1:7" s="257" customFormat="1" ht="10.050000000000001" customHeight="1" x14ac:dyDescent="0.25">
      <c r="A61" s="260"/>
      <c r="B61" s="420" t="s">
        <v>67</v>
      </c>
      <c r="C61" s="420"/>
      <c r="D61" s="472"/>
      <c r="E61" s="406">
        <f>SUM(E48,E47,E46,E38,E37,E30,E28,E27,E26,E22,E17,E15,E13,E12,E54)</f>
        <v>1330411.3</v>
      </c>
      <c r="F61" s="407">
        <f>SUM(F12:F60)</f>
        <v>1541911.3</v>
      </c>
      <c r="G61" s="408">
        <f>SUM(E61-F61)</f>
        <v>-211500</v>
      </c>
    </row>
    <row r="62" spans="1:7" s="257" customFormat="1" ht="10.050000000000001" customHeight="1" x14ac:dyDescent="0.25">
      <c r="A62" s="423" t="s">
        <v>10</v>
      </c>
      <c r="B62" s="420"/>
      <c r="C62" s="420"/>
      <c r="D62" s="472"/>
      <c r="E62" s="409"/>
      <c r="F62" s="400"/>
    </row>
    <row r="63" spans="1:7" s="257" customFormat="1" ht="10.050000000000001" customHeight="1" x14ac:dyDescent="0.25">
      <c r="A63" s="260"/>
      <c r="B63" s="419" t="s">
        <v>66</v>
      </c>
      <c r="C63" s="419"/>
      <c r="D63" s="418"/>
      <c r="E63" s="266"/>
      <c r="F63" s="400"/>
    </row>
    <row r="64" spans="1:7" s="257" customFormat="1" ht="10.050000000000001" customHeight="1" x14ac:dyDescent="0.25">
      <c r="A64" s="260"/>
      <c r="B64" s="327"/>
      <c r="C64" s="419" t="s">
        <v>88</v>
      </c>
      <c r="D64" s="418"/>
      <c r="E64" s="266" t="s">
        <v>46</v>
      </c>
      <c r="F64" s="400"/>
    </row>
    <row r="65" spans="1:7" s="257" customFormat="1" ht="10.050000000000001" customHeight="1" x14ac:dyDescent="0.25">
      <c r="A65" s="260"/>
      <c r="B65" s="327"/>
      <c r="C65" s="327"/>
      <c r="D65" s="205" t="s">
        <v>261</v>
      </c>
      <c r="E65" s="266">
        <v>75000</v>
      </c>
      <c r="F65" s="401"/>
    </row>
    <row r="66" spans="1:7" s="257" customFormat="1" ht="10.050000000000001" customHeight="1" x14ac:dyDescent="0.25">
      <c r="A66" s="260"/>
      <c r="B66" s="327"/>
      <c r="C66" s="327"/>
      <c r="D66" s="205" t="s">
        <v>218</v>
      </c>
      <c r="E66" s="266">
        <v>35000</v>
      </c>
      <c r="F66" s="401"/>
    </row>
    <row r="67" spans="1:7" s="257" customFormat="1" ht="10.050000000000001" customHeight="1" x14ac:dyDescent="0.25">
      <c r="A67" s="260"/>
      <c r="B67" s="327"/>
      <c r="C67" s="419" t="s">
        <v>89</v>
      </c>
      <c r="D67" s="418"/>
      <c r="E67" s="266" t="s">
        <v>46</v>
      </c>
      <c r="F67" s="401"/>
    </row>
    <row r="68" spans="1:7" s="257" customFormat="1" ht="10.050000000000001" customHeight="1" x14ac:dyDescent="0.25">
      <c r="A68" s="410"/>
      <c r="B68" s="397"/>
      <c r="C68" s="397"/>
      <c r="D68" s="398" t="s">
        <v>253</v>
      </c>
      <c r="E68" s="411">
        <v>5000</v>
      </c>
      <c r="F68" s="401"/>
    </row>
    <row r="69" spans="1:7" s="257" customFormat="1" ht="10.050000000000001" customHeight="1" x14ac:dyDescent="0.25">
      <c r="A69" s="260"/>
      <c r="B69" s="327"/>
      <c r="C69" s="412"/>
      <c r="D69" s="398" t="s">
        <v>252</v>
      </c>
      <c r="E69" s="266">
        <v>20000</v>
      </c>
      <c r="F69" s="401">
        <v>20000</v>
      </c>
    </row>
    <row r="70" spans="1:7" s="257" customFormat="1" ht="10.050000000000001" customHeight="1" x14ac:dyDescent="0.25">
      <c r="A70" s="410"/>
      <c r="B70" s="397"/>
      <c r="C70" s="397"/>
      <c r="D70" s="398" t="s">
        <v>291</v>
      </c>
      <c r="E70" s="411"/>
      <c r="F70" s="401">
        <v>30000</v>
      </c>
    </row>
    <row r="71" spans="1:7" s="257" customFormat="1" ht="10.050000000000001" customHeight="1" x14ac:dyDescent="0.25">
      <c r="A71" s="410"/>
      <c r="B71" s="397"/>
      <c r="C71" s="397"/>
      <c r="D71" s="398" t="s">
        <v>350</v>
      </c>
      <c r="E71" s="411"/>
      <c r="F71" s="401">
        <v>40000</v>
      </c>
    </row>
    <row r="72" spans="1:7" s="257" customFormat="1" ht="10.050000000000001" customHeight="1" x14ac:dyDescent="0.25">
      <c r="A72" s="410"/>
      <c r="B72" s="397"/>
      <c r="C72" s="397"/>
      <c r="D72" s="398" t="s">
        <v>385</v>
      </c>
      <c r="E72" s="411"/>
      <c r="F72" s="401">
        <v>40000</v>
      </c>
    </row>
    <row r="73" spans="1:7" s="257" customFormat="1" ht="10.050000000000001" customHeight="1" x14ac:dyDescent="0.25">
      <c r="A73" s="410"/>
      <c r="B73" s="397"/>
      <c r="C73" s="397"/>
      <c r="D73" s="398" t="s">
        <v>384</v>
      </c>
      <c r="E73" s="411"/>
      <c r="F73" s="401">
        <v>10000</v>
      </c>
    </row>
    <row r="74" spans="1:7" s="257" customFormat="1" ht="10.050000000000001" customHeight="1" x14ac:dyDescent="0.25">
      <c r="A74" s="260"/>
      <c r="B74" s="420" t="s">
        <v>68</v>
      </c>
      <c r="C74" s="420"/>
      <c r="D74" s="472"/>
      <c r="E74" s="267">
        <f>SUM(E64:E69)</f>
        <v>135000</v>
      </c>
      <c r="F74" s="413">
        <f>SUM(F65:F73)</f>
        <v>140000</v>
      </c>
    </row>
    <row r="75" spans="1:7" s="257" customFormat="1" ht="10.050000000000001" customHeight="1" thickBot="1" x14ac:dyDescent="0.3">
      <c r="A75" s="421" t="s">
        <v>11</v>
      </c>
      <c r="B75" s="422"/>
      <c r="C75" s="422"/>
      <c r="D75" s="473"/>
      <c r="E75" s="269">
        <f>SUM(E74,E61)</f>
        <v>1465411.3</v>
      </c>
      <c r="F75" s="414">
        <f>SUM(F74,F61)</f>
        <v>1681911.3</v>
      </c>
      <c r="G75" s="408">
        <f>SUM(E74-F74)</f>
        <v>-5000</v>
      </c>
    </row>
    <row r="76" spans="1:7" ht="12" customHeight="1" thickTop="1" x14ac:dyDescent="0.3">
      <c r="A76" s="49"/>
      <c r="B76" s="49"/>
      <c r="C76" s="49"/>
      <c r="D76" s="49"/>
      <c r="E76" s="41"/>
    </row>
    <row r="77" spans="1:7" s="137" customFormat="1" ht="12" customHeight="1" x14ac:dyDescent="0.3">
      <c r="A77" s="27" t="s">
        <v>21</v>
      </c>
      <c r="B77" s="27"/>
      <c r="C77" s="27"/>
      <c r="D77" s="27"/>
      <c r="E77" s="38"/>
      <c r="F77" s="111"/>
    </row>
    <row r="78" spans="1:7" s="137" customFormat="1" ht="12" customHeight="1" x14ac:dyDescent="0.3">
      <c r="A78" s="27"/>
      <c r="B78" s="27"/>
      <c r="C78" s="27"/>
      <c r="D78" s="27"/>
      <c r="E78" s="38"/>
      <c r="F78" s="111"/>
    </row>
    <row r="79" spans="1:7" s="137" customFormat="1" ht="12" customHeight="1" x14ac:dyDescent="0.3">
      <c r="A79" s="27"/>
      <c r="B79" s="148"/>
      <c r="C79" s="148" t="s">
        <v>44</v>
      </c>
      <c r="D79" s="148"/>
      <c r="E79" s="149"/>
      <c r="F79" s="111"/>
    </row>
    <row r="80" spans="1:7" s="137" customFormat="1" ht="12" customHeight="1" x14ac:dyDescent="0.3">
      <c r="A80" s="27"/>
      <c r="B80" s="27"/>
      <c r="C80" s="112" t="s">
        <v>22</v>
      </c>
      <c r="D80" s="27"/>
      <c r="E80" s="38"/>
      <c r="F80" s="111"/>
    </row>
  </sheetData>
  <mergeCells count="24">
    <mergeCell ref="A8:D8"/>
    <mergeCell ref="A3:F3"/>
    <mergeCell ref="A4:F4"/>
    <mergeCell ref="A62:D62"/>
    <mergeCell ref="B63:D63"/>
    <mergeCell ref="B28:D28"/>
    <mergeCell ref="B61:D61"/>
    <mergeCell ref="C29:D29"/>
    <mergeCell ref="C25:D25"/>
    <mergeCell ref="B24:D24"/>
    <mergeCell ref="A6:D7"/>
    <mergeCell ref="B74:D74"/>
    <mergeCell ref="A75:D75"/>
    <mergeCell ref="C67:D67"/>
    <mergeCell ref="C64:D64"/>
    <mergeCell ref="A9:D9"/>
    <mergeCell ref="C22:D22"/>
    <mergeCell ref="B11:D11"/>
    <mergeCell ref="B14:D14"/>
    <mergeCell ref="B16:D16"/>
    <mergeCell ref="C15:D15"/>
    <mergeCell ref="C17:D17"/>
    <mergeCell ref="C12:D12"/>
    <mergeCell ref="B21:D21"/>
  </mergeCells>
  <pageMargins left="1.0236220472440944" right="0.39370078740157483" top="0.31" bottom="0.15748031496062992" header="0" footer="0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4"/>
  <dimension ref="A1:F41"/>
  <sheetViews>
    <sheetView topLeftCell="A12" zoomScale="92" zoomScaleNormal="92" workbookViewId="0">
      <selection activeCell="I31" sqref="I31"/>
    </sheetView>
  </sheetViews>
  <sheetFormatPr defaultRowHeight="14.4" x14ac:dyDescent="0.3"/>
  <cols>
    <col min="1" max="1" width="2" customWidth="1"/>
    <col min="2" max="2" width="1.44140625" customWidth="1"/>
    <col min="3" max="3" width="2.44140625" customWidth="1"/>
    <col min="4" max="4" width="41" customWidth="1"/>
    <col min="5" max="5" width="15.5546875" customWidth="1"/>
    <col min="6" max="6" width="17.5546875" customWidth="1"/>
  </cols>
  <sheetData>
    <row r="1" spans="1:6" s="137" customFormat="1" x14ac:dyDescent="0.3">
      <c r="A1" s="137" t="s">
        <v>0</v>
      </c>
      <c r="E1" s="144" t="s">
        <v>20</v>
      </c>
    </row>
    <row r="2" spans="1:6" s="27" customFormat="1" ht="14.1" customHeight="1" x14ac:dyDescent="0.3">
      <c r="B2" s="27" t="s">
        <v>0</v>
      </c>
      <c r="F2" s="38" t="s">
        <v>20</v>
      </c>
    </row>
    <row r="3" spans="1:6" s="27" customFormat="1" ht="14.1" customHeight="1" x14ac:dyDescent="0.3">
      <c r="A3" s="438" t="s">
        <v>173</v>
      </c>
      <c r="B3" s="438"/>
      <c r="C3" s="438"/>
      <c r="D3" s="438"/>
      <c r="E3" s="438"/>
      <c r="F3" s="438"/>
    </row>
    <row r="4" spans="1:6" s="27" customFormat="1" ht="14.1" customHeight="1" x14ac:dyDescent="0.3">
      <c r="A4" s="439" t="s">
        <v>174</v>
      </c>
      <c r="B4" s="439"/>
      <c r="C4" s="439"/>
      <c r="D4" s="439"/>
      <c r="E4" s="439"/>
      <c r="F4" s="439"/>
    </row>
    <row r="5" spans="1:6" ht="15" thickBot="1" x14ac:dyDescent="0.35">
      <c r="A5" t="s">
        <v>117</v>
      </c>
    </row>
    <row r="6" spans="1:6" s="202" customFormat="1" ht="13.05" customHeight="1" x14ac:dyDescent="0.3">
      <c r="A6" s="445" t="s">
        <v>1</v>
      </c>
      <c r="B6" s="446"/>
      <c r="C6" s="446"/>
      <c r="D6" s="447"/>
      <c r="E6" s="228" t="s">
        <v>265</v>
      </c>
      <c r="F6" s="228" t="s">
        <v>18</v>
      </c>
    </row>
    <row r="7" spans="1:6" s="202" customFormat="1" ht="13.05" customHeight="1" x14ac:dyDescent="0.3">
      <c r="A7" s="448"/>
      <c r="B7" s="449"/>
      <c r="C7" s="449"/>
      <c r="D7" s="450"/>
      <c r="E7" s="236" t="s">
        <v>266</v>
      </c>
      <c r="F7" s="229" t="s">
        <v>19</v>
      </c>
    </row>
    <row r="8" spans="1:6" s="202" customFormat="1" ht="13.05" customHeight="1" thickBot="1" x14ac:dyDescent="0.35">
      <c r="A8" s="431" t="s">
        <v>190</v>
      </c>
      <c r="B8" s="432"/>
      <c r="C8" s="432"/>
      <c r="D8" s="433"/>
      <c r="E8" s="168" t="s">
        <v>46</v>
      </c>
      <c r="F8" s="237" t="s">
        <v>267</v>
      </c>
    </row>
    <row r="9" spans="1:6" x14ac:dyDescent="0.3">
      <c r="A9" s="477"/>
      <c r="B9" s="478"/>
      <c r="C9" s="478"/>
      <c r="D9" s="479"/>
      <c r="E9" s="127"/>
      <c r="F9" s="239"/>
    </row>
    <row r="10" spans="1:6" x14ac:dyDescent="0.3">
      <c r="A10" s="5"/>
      <c r="B10" s="6"/>
      <c r="C10" s="13"/>
      <c r="D10" s="6"/>
      <c r="E10" s="9"/>
      <c r="F10" s="175"/>
    </row>
    <row r="11" spans="1:6" x14ac:dyDescent="0.3">
      <c r="A11" s="11" t="s">
        <v>2</v>
      </c>
      <c r="B11" s="13"/>
      <c r="C11" s="6"/>
      <c r="D11" s="7"/>
      <c r="E11" s="9"/>
      <c r="F11" s="175"/>
    </row>
    <row r="12" spans="1:6" x14ac:dyDescent="0.3">
      <c r="A12" s="11"/>
      <c r="B12" s="13"/>
      <c r="C12" s="6" t="s">
        <v>3</v>
      </c>
      <c r="D12" s="6"/>
      <c r="E12" s="9"/>
      <c r="F12" s="175"/>
    </row>
    <row r="13" spans="1:6" x14ac:dyDescent="0.3">
      <c r="A13" s="5"/>
      <c r="B13" s="6"/>
      <c r="D13" s="48" t="s">
        <v>3</v>
      </c>
      <c r="E13" s="14">
        <v>50000</v>
      </c>
      <c r="F13" s="14">
        <v>50000</v>
      </c>
    </row>
    <row r="14" spans="1:6" x14ac:dyDescent="0.3">
      <c r="A14" s="5"/>
      <c r="B14" s="6"/>
      <c r="C14" s="48" t="s">
        <v>4</v>
      </c>
      <c r="D14" s="28"/>
      <c r="E14" s="14"/>
      <c r="F14" s="14"/>
    </row>
    <row r="15" spans="1:6" x14ac:dyDescent="0.3">
      <c r="A15" s="5"/>
      <c r="B15" s="6"/>
      <c r="D15" s="48" t="s">
        <v>42</v>
      </c>
      <c r="E15" s="14">
        <v>60000</v>
      </c>
      <c r="F15" s="14">
        <v>40000</v>
      </c>
    </row>
    <row r="16" spans="1:6" x14ac:dyDescent="0.3">
      <c r="A16" s="5"/>
      <c r="B16" s="6"/>
      <c r="C16" s="48" t="s">
        <v>5</v>
      </c>
      <c r="D16" s="28"/>
      <c r="E16" s="14"/>
      <c r="F16" s="14"/>
    </row>
    <row r="17" spans="1:6" x14ac:dyDescent="0.3">
      <c r="A17" s="5"/>
      <c r="B17" s="6"/>
      <c r="C17" s="48" t="s">
        <v>46</v>
      </c>
      <c r="D17" s="48" t="s">
        <v>28</v>
      </c>
      <c r="E17" s="14">
        <v>50000</v>
      </c>
      <c r="F17" s="14">
        <v>50000</v>
      </c>
    </row>
    <row r="18" spans="1:6" x14ac:dyDescent="0.3">
      <c r="A18" s="5"/>
      <c r="B18" s="6"/>
      <c r="C18" s="48" t="s">
        <v>62</v>
      </c>
      <c r="D18" s="28"/>
      <c r="E18" s="9"/>
      <c r="F18" s="175"/>
    </row>
    <row r="19" spans="1:6" x14ac:dyDescent="0.3">
      <c r="A19" s="5"/>
      <c r="B19" s="6"/>
      <c r="C19" s="48"/>
      <c r="D19" s="48" t="s">
        <v>77</v>
      </c>
      <c r="E19" s="14">
        <v>7200</v>
      </c>
      <c r="F19" s="14">
        <v>30000</v>
      </c>
    </row>
    <row r="20" spans="1:6" s="202" customFormat="1" x14ac:dyDescent="0.3">
      <c r="A20" s="172"/>
      <c r="B20" s="173"/>
      <c r="C20" s="48"/>
      <c r="D20" s="180" t="s">
        <v>149</v>
      </c>
      <c r="E20" s="14"/>
      <c r="F20" s="14">
        <v>24000</v>
      </c>
    </row>
    <row r="21" spans="1:6" x14ac:dyDescent="0.3">
      <c r="A21" s="5"/>
      <c r="B21" s="6"/>
      <c r="C21" s="48" t="s">
        <v>8</v>
      </c>
      <c r="D21" s="48"/>
      <c r="E21" s="9"/>
      <c r="F21" s="175"/>
    </row>
    <row r="22" spans="1:6" x14ac:dyDescent="0.3">
      <c r="A22" s="5"/>
      <c r="B22" s="6"/>
      <c r="C22" s="48"/>
      <c r="D22" s="113" t="s">
        <v>80</v>
      </c>
      <c r="E22" s="14">
        <v>5000</v>
      </c>
      <c r="F22" s="14">
        <v>5000</v>
      </c>
    </row>
    <row r="23" spans="1:6" x14ac:dyDescent="0.3">
      <c r="A23" s="5"/>
      <c r="B23" s="6"/>
      <c r="C23" s="48" t="s">
        <v>64</v>
      </c>
      <c r="D23" s="48"/>
      <c r="E23" s="14">
        <v>135000</v>
      </c>
      <c r="F23" s="14">
        <v>135000</v>
      </c>
    </row>
    <row r="24" spans="1:6" x14ac:dyDescent="0.3">
      <c r="A24" s="5"/>
      <c r="B24" s="6"/>
      <c r="C24" s="48"/>
      <c r="D24" s="48" t="s">
        <v>116</v>
      </c>
      <c r="E24" s="14">
        <v>60000</v>
      </c>
      <c r="F24" s="14">
        <v>60000</v>
      </c>
    </row>
    <row r="25" spans="1:6" x14ac:dyDescent="0.3">
      <c r="A25" s="5"/>
      <c r="B25" s="6"/>
      <c r="C25" s="30" t="s">
        <v>67</v>
      </c>
      <c r="D25" s="30"/>
      <c r="E25" s="114">
        <f>SUM(E13:E24)</f>
        <v>367200</v>
      </c>
      <c r="F25" s="114">
        <f>SUM(F13:F24)</f>
        <v>394000</v>
      </c>
    </row>
    <row r="26" spans="1:6" x14ac:dyDescent="0.3">
      <c r="A26" s="5"/>
      <c r="B26" s="6"/>
      <c r="C26" s="15"/>
      <c r="D26" s="7"/>
      <c r="E26" s="9"/>
      <c r="F26" s="175"/>
    </row>
    <row r="27" spans="1:6" x14ac:dyDescent="0.3">
      <c r="A27" s="32" t="s">
        <v>10</v>
      </c>
      <c r="B27" s="30"/>
      <c r="C27" s="30"/>
      <c r="D27" s="30"/>
      <c r="E27" s="14"/>
      <c r="F27" s="175"/>
    </row>
    <row r="28" spans="1:6" x14ac:dyDescent="0.3">
      <c r="A28" s="32"/>
      <c r="B28" s="30"/>
      <c r="C28" s="28" t="s">
        <v>66</v>
      </c>
      <c r="D28" s="28"/>
      <c r="E28" s="82">
        <v>0</v>
      </c>
      <c r="F28" s="175"/>
    </row>
    <row r="29" spans="1:6" s="171" customFormat="1" x14ac:dyDescent="0.3">
      <c r="A29" s="32"/>
      <c r="B29" s="30"/>
      <c r="C29" s="28"/>
      <c r="D29" s="48" t="s">
        <v>32</v>
      </c>
      <c r="E29" s="82">
        <v>40000</v>
      </c>
      <c r="F29" s="14"/>
    </row>
    <row r="30" spans="1:6" s="171" customFormat="1" x14ac:dyDescent="0.3">
      <c r="A30" s="32"/>
      <c r="B30" s="30"/>
      <c r="C30" s="28"/>
      <c r="D30" s="48" t="s">
        <v>254</v>
      </c>
      <c r="E30" s="82">
        <v>30000</v>
      </c>
      <c r="F30" s="14"/>
    </row>
    <row r="31" spans="1:6" s="171" customFormat="1" x14ac:dyDescent="0.3">
      <c r="A31" s="32"/>
      <c r="B31" s="30"/>
      <c r="C31" s="28"/>
      <c r="D31" s="48" t="s">
        <v>255</v>
      </c>
      <c r="E31" s="82">
        <v>2000</v>
      </c>
      <c r="F31" s="14"/>
    </row>
    <row r="32" spans="1:6" s="202" customFormat="1" x14ac:dyDescent="0.3">
      <c r="A32" s="32"/>
      <c r="B32" s="30"/>
      <c r="C32" s="28"/>
      <c r="D32" s="180" t="s">
        <v>358</v>
      </c>
      <c r="E32" s="82">
        <v>0</v>
      </c>
      <c r="F32" s="14">
        <v>9000</v>
      </c>
    </row>
    <row r="33" spans="1:6" s="202" customFormat="1" x14ac:dyDescent="0.3">
      <c r="A33" s="32"/>
      <c r="B33" s="30"/>
      <c r="C33" s="317"/>
      <c r="D33" s="316" t="s">
        <v>359</v>
      </c>
      <c r="E33" s="82"/>
      <c r="F33" s="14">
        <v>25000</v>
      </c>
    </row>
    <row r="34" spans="1:6" x14ac:dyDescent="0.3">
      <c r="A34" s="32"/>
      <c r="B34" s="30"/>
      <c r="C34" s="30" t="s">
        <v>68</v>
      </c>
      <c r="D34" s="30"/>
      <c r="E34" s="114">
        <f>SUM(E28:E32)</f>
        <v>72000</v>
      </c>
      <c r="F34" s="114">
        <f>SUM(F29:F33)</f>
        <v>34000</v>
      </c>
    </row>
    <row r="35" spans="1:6" ht="15" thickBot="1" x14ac:dyDescent="0.35">
      <c r="A35" s="8" t="s">
        <v>11</v>
      </c>
      <c r="B35" s="126"/>
      <c r="C35" s="2"/>
      <c r="D35" s="3"/>
      <c r="E35" s="92">
        <f>SUM(E25,E34)</f>
        <v>439200</v>
      </c>
      <c r="F35" s="92">
        <f>SUM(F25,F34)</f>
        <v>428000</v>
      </c>
    </row>
    <row r="36" spans="1:6" ht="15" thickTop="1" x14ac:dyDescent="0.3"/>
    <row r="37" spans="1:6" s="137" customFormat="1" ht="14.1" customHeight="1" x14ac:dyDescent="0.3">
      <c r="A37" s="27" t="s">
        <v>21</v>
      </c>
      <c r="B37" s="27"/>
      <c r="C37" s="27"/>
      <c r="D37" s="27"/>
      <c r="E37" s="38"/>
    </row>
    <row r="38" spans="1:6" s="137" customFormat="1" ht="14.1" customHeight="1" x14ac:dyDescent="0.3">
      <c r="A38" s="27"/>
      <c r="B38" s="27"/>
      <c r="C38" s="27"/>
      <c r="D38" s="27"/>
      <c r="E38" s="38"/>
    </row>
    <row r="39" spans="1:6" s="137" customFormat="1" ht="14.1" customHeight="1" x14ac:dyDescent="0.3">
      <c r="A39" s="27"/>
      <c r="B39" s="148"/>
      <c r="C39" s="148" t="s">
        <v>26</v>
      </c>
      <c r="D39" s="148"/>
      <c r="E39" s="149"/>
    </row>
    <row r="40" spans="1:6" s="137" customFormat="1" ht="14.1" customHeight="1" x14ac:dyDescent="0.3">
      <c r="A40" s="27"/>
      <c r="B40" s="27"/>
      <c r="C40" s="112" t="s">
        <v>22</v>
      </c>
      <c r="D40" s="27"/>
      <c r="E40" s="38"/>
    </row>
    <row r="41" spans="1:6" s="137" customFormat="1" x14ac:dyDescent="0.3">
      <c r="D41" s="137" t="s">
        <v>48</v>
      </c>
      <c r="E41" s="231"/>
    </row>
  </sheetData>
  <mergeCells count="5">
    <mergeCell ref="A9:D9"/>
    <mergeCell ref="A6:D7"/>
    <mergeCell ref="A8:D8"/>
    <mergeCell ref="A3:F3"/>
    <mergeCell ref="A4:F4"/>
  </mergeCells>
  <pageMargins left="1.24" right="0.39370078740157483" top="0.62992125984251968" bottom="0.15748031496062992" header="0.31496062992125984" footer="7.874015748031496E-2"/>
  <pageSetup paperSize="1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5"/>
  <sheetViews>
    <sheetView zoomScale="99" zoomScaleNormal="99" workbookViewId="0">
      <selection activeCell="H13" sqref="H13"/>
    </sheetView>
  </sheetViews>
  <sheetFormatPr defaultRowHeight="14.4" x14ac:dyDescent="0.3"/>
  <cols>
    <col min="1" max="2" width="2" customWidth="1"/>
    <col min="3" max="3" width="2.44140625" customWidth="1"/>
    <col min="4" max="4" width="35.6640625" customWidth="1"/>
    <col min="5" max="5" width="18.109375" customWidth="1"/>
    <col min="6" max="6" width="17.6640625" customWidth="1"/>
  </cols>
  <sheetData>
    <row r="1" spans="1:6" x14ac:dyDescent="0.3">
      <c r="E1" s="10"/>
    </row>
    <row r="2" spans="1:6" s="27" customFormat="1" ht="14.1" customHeight="1" x14ac:dyDescent="0.3">
      <c r="B2" s="27" t="s">
        <v>0</v>
      </c>
      <c r="F2" s="34" t="s">
        <v>20</v>
      </c>
    </row>
    <row r="3" spans="1:6" s="27" customFormat="1" ht="14.1" customHeight="1" x14ac:dyDescent="0.3">
      <c r="A3" s="438" t="s">
        <v>173</v>
      </c>
      <c r="B3" s="438"/>
      <c r="C3" s="438"/>
      <c r="D3" s="438"/>
      <c r="E3" s="438"/>
      <c r="F3" s="438"/>
    </row>
    <row r="4" spans="1:6" x14ac:dyDescent="0.3">
      <c r="A4" s="439" t="s">
        <v>174</v>
      </c>
      <c r="B4" s="439"/>
      <c r="C4" s="439"/>
      <c r="D4" s="439"/>
      <c r="E4" s="439"/>
      <c r="F4" s="439"/>
    </row>
    <row r="5" spans="1:6" ht="15" thickBot="1" x14ac:dyDescent="0.35">
      <c r="A5" t="s">
        <v>160</v>
      </c>
    </row>
    <row r="6" spans="1:6" s="202" customFormat="1" ht="13.05" customHeight="1" x14ac:dyDescent="0.3">
      <c r="A6" s="445" t="s">
        <v>1</v>
      </c>
      <c r="B6" s="446"/>
      <c r="C6" s="446"/>
      <c r="D6" s="447"/>
      <c r="E6" s="228" t="s">
        <v>265</v>
      </c>
      <c r="F6" s="228" t="s">
        <v>18</v>
      </c>
    </row>
    <row r="7" spans="1:6" s="202" customFormat="1" ht="13.05" customHeight="1" x14ac:dyDescent="0.3">
      <c r="A7" s="448"/>
      <c r="B7" s="449"/>
      <c r="C7" s="449"/>
      <c r="D7" s="450"/>
      <c r="E7" s="236" t="s">
        <v>266</v>
      </c>
      <c r="F7" s="229" t="s">
        <v>19</v>
      </c>
    </row>
    <row r="8" spans="1:6" s="202" customFormat="1" ht="13.05" customHeight="1" thickBot="1" x14ac:dyDescent="0.35">
      <c r="A8" s="431" t="s">
        <v>190</v>
      </c>
      <c r="B8" s="432"/>
      <c r="C8" s="432"/>
      <c r="D8" s="433"/>
      <c r="E8" s="168" t="s">
        <v>46</v>
      </c>
      <c r="F8" s="237" t="s">
        <v>267</v>
      </c>
    </row>
    <row r="9" spans="1:6" x14ac:dyDescent="0.3">
      <c r="A9" s="133"/>
      <c r="B9" s="134"/>
      <c r="C9" s="134"/>
      <c r="D9" s="135"/>
      <c r="E9" s="127"/>
      <c r="F9" s="239"/>
    </row>
    <row r="10" spans="1:6" x14ac:dyDescent="0.3">
      <c r="A10" s="5"/>
      <c r="B10" s="6"/>
      <c r="C10" s="13"/>
      <c r="D10" s="6"/>
      <c r="E10" s="9"/>
      <c r="F10" s="175"/>
    </row>
    <row r="11" spans="1:6" x14ac:dyDescent="0.3">
      <c r="A11" s="11" t="s">
        <v>2</v>
      </c>
      <c r="B11" s="13"/>
      <c r="C11" s="6"/>
      <c r="D11" s="7"/>
      <c r="E11" s="9"/>
      <c r="F11" s="175"/>
    </row>
    <row r="12" spans="1:6" x14ac:dyDescent="0.3">
      <c r="A12" s="5"/>
      <c r="B12" s="6"/>
      <c r="C12" s="48" t="s">
        <v>3</v>
      </c>
      <c r="D12" s="28"/>
      <c r="E12" s="136">
        <v>80000</v>
      </c>
      <c r="F12" s="136">
        <v>80000</v>
      </c>
    </row>
    <row r="13" spans="1:6" s="202" customFormat="1" x14ac:dyDescent="0.3">
      <c r="A13" s="172"/>
      <c r="B13" s="173"/>
      <c r="C13" s="205" t="s">
        <v>258</v>
      </c>
      <c r="D13" s="28"/>
      <c r="E13" s="136">
        <v>10000</v>
      </c>
      <c r="F13" s="136">
        <v>10000</v>
      </c>
    </row>
    <row r="14" spans="1:6" x14ac:dyDescent="0.3">
      <c r="A14" s="5"/>
      <c r="B14" s="6"/>
      <c r="C14" s="48" t="s">
        <v>5</v>
      </c>
      <c r="D14" s="28"/>
      <c r="E14" s="14">
        <v>50000</v>
      </c>
      <c r="F14" s="14">
        <v>50000</v>
      </c>
    </row>
    <row r="15" spans="1:6" x14ac:dyDescent="0.3">
      <c r="A15" s="5"/>
      <c r="B15" s="6"/>
      <c r="C15" s="71" t="s">
        <v>77</v>
      </c>
      <c r="D15" s="28"/>
      <c r="E15" s="14">
        <v>0</v>
      </c>
      <c r="F15" s="14">
        <v>25000</v>
      </c>
    </row>
    <row r="16" spans="1:6" x14ac:dyDescent="0.3">
      <c r="A16" s="5"/>
      <c r="B16" s="6"/>
      <c r="C16" s="48" t="s">
        <v>161</v>
      </c>
      <c r="D16" s="28"/>
      <c r="E16" s="14">
        <v>60000</v>
      </c>
      <c r="F16" s="14">
        <v>60000</v>
      </c>
    </row>
    <row r="17" spans="1:6" x14ac:dyDescent="0.3">
      <c r="A17" s="5"/>
      <c r="B17" s="6"/>
      <c r="C17" s="48" t="s">
        <v>162</v>
      </c>
      <c r="D17" s="48"/>
      <c r="E17" s="14">
        <v>175000</v>
      </c>
      <c r="F17" s="14">
        <v>150000</v>
      </c>
    </row>
    <row r="18" spans="1:6" x14ac:dyDescent="0.3">
      <c r="A18" s="5"/>
      <c r="B18" s="6"/>
      <c r="C18" s="48" t="s">
        <v>163</v>
      </c>
      <c r="D18" s="48"/>
      <c r="E18" s="14">
        <v>135000</v>
      </c>
      <c r="F18" s="14">
        <v>135000</v>
      </c>
    </row>
    <row r="19" spans="1:6" s="202" customFormat="1" x14ac:dyDescent="0.3">
      <c r="A19" s="172"/>
      <c r="B19" s="173"/>
      <c r="C19" s="342" t="s">
        <v>357</v>
      </c>
      <c r="D19" s="48"/>
      <c r="E19" s="14"/>
      <c r="F19" s="14">
        <v>13292.15</v>
      </c>
    </row>
    <row r="20" spans="1:6" s="202" customFormat="1" x14ac:dyDescent="0.3">
      <c r="A20" s="172"/>
      <c r="B20" s="173"/>
      <c r="C20" s="48"/>
      <c r="D20" s="48"/>
      <c r="E20" s="14"/>
      <c r="F20" s="14"/>
    </row>
    <row r="21" spans="1:6" x14ac:dyDescent="0.3">
      <c r="A21" s="5"/>
      <c r="B21" s="6"/>
      <c r="C21" s="30" t="s">
        <v>67</v>
      </c>
      <c r="D21" s="30"/>
      <c r="E21" s="114">
        <f>SUM(E12:E18)</f>
        <v>510000</v>
      </c>
      <c r="F21" s="114">
        <f>SUM(F12:F19)</f>
        <v>523292.15</v>
      </c>
    </row>
    <row r="22" spans="1:6" x14ac:dyDescent="0.3">
      <c r="A22" s="5"/>
      <c r="B22" s="6"/>
      <c r="C22" s="15"/>
      <c r="D22" s="7"/>
      <c r="E22" s="9"/>
      <c r="F22" s="175"/>
    </row>
    <row r="23" spans="1:6" x14ac:dyDescent="0.3">
      <c r="A23" s="11" t="s">
        <v>9</v>
      </c>
      <c r="B23" s="13"/>
      <c r="C23" s="15"/>
      <c r="D23" s="7"/>
      <c r="E23" s="14"/>
      <c r="F23" s="175"/>
    </row>
    <row r="24" spans="1:6" x14ac:dyDescent="0.3">
      <c r="A24" s="11"/>
      <c r="B24" s="13"/>
      <c r="C24" s="12" t="s">
        <v>169</v>
      </c>
      <c r="D24" s="7"/>
      <c r="E24" s="82">
        <v>0</v>
      </c>
      <c r="F24" s="14">
        <v>0</v>
      </c>
    </row>
    <row r="25" spans="1:6" s="202" customFormat="1" x14ac:dyDescent="0.3">
      <c r="A25" s="176"/>
      <c r="B25" s="13"/>
      <c r="C25" s="21" t="s">
        <v>257</v>
      </c>
      <c r="D25" s="174"/>
      <c r="E25" s="82">
        <v>45000</v>
      </c>
      <c r="F25" s="14">
        <v>0</v>
      </c>
    </row>
    <row r="26" spans="1:6" s="202" customFormat="1" x14ac:dyDescent="0.3">
      <c r="A26" s="176"/>
      <c r="B26" s="13"/>
      <c r="C26" s="21" t="s">
        <v>321</v>
      </c>
      <c r="D26" s="107"/>
      <c r="E26" s="82">
        <v>0</v>
      </c>
      <c r="F26" s="14">
        <v>65000</v>
      </c>
    </row>
    <row r="27" spans="1:6" x14ac:dyDescent="0.3">
      <c r="A27" s="11" t="s">
        <v>10</v>
      </c>
      <c r="B27" s="13"/>
      <c r="C27" s="15"/>
      <c r="D27" s="7"/>
      <c r="E27" s="114">
        <f>SUM(E24:E25)</f>
        <v>45000</v>
      </c>
      <c r="F27" s="114">
        <f>SUM(F24:F26)</f>
        <v>65000</v>
      </c>
    </row>
    <row r="28" spans="1:6" ht="15" thickBot="1" x14ac:dyDescent="0.35">
      <c r="A28" s="8" t="s">
        <v>11</v>
      </c>
      <c r="B28" s="126"/>
      <c r="C28" s="2"/>
      <c r="D28" s="3"/>
      <c r="E28" s="92">
        <f>SUM(E21,E27)</f>
        <v>555000</v>
      </c>
      <c r="F28" s="92">
        <f>SUM(F21,F27)</f>
        <v>588292.15</v>
      </c>
    </row>
    <row r="29" spans="1:6" s="137" customFormat="1" ht="15" thickTop="1" x14ac:dyDescent="0.3"/>
    <row r="30" spans="1:6" s="137" customFormat="1" ht="14.1" customHeight="1" x14ac:dyDescent="0.3">
      <c r="A30" s="27" t="s">
        <v>21</v>
      </c>
      <c r="B30" s="27"/>
      <c r="C30" s="27"/>
      <c r="D30" s="27"/>
      <c r="E30" s="38"/>
    </row>
    <row r="31" spans="1:6" s="137" customFormat="1" ht="14.1" customHeight="1" x14ac:dyDescent="0.3">
      <c r="A31" s="27"/>
      <c r="B31" s="27"/>
      <c r="C31" s="27"/>
      <c r="D31" s="27"/>
      <c r="E31" s="38"/>
    </row>
    <row r="32" spans="1:6" s="137" customFormat="1" ht="14.1" customHeight="1" x14ac:dyDescent="0.3">
      <c r="A32" s="27"/>
      <c r="B32" s="148"/>
      <c r="C32" s="148" t="s">
        <v>26</v>
      </c>
      <c r="D32" s="148"/>
      <c r="E32" s="149"/>
    </row>
    <row r="33" spans="1:5" s="137" customFormat="1" ht="14.1" customHeight="1" x14ac:dyDescent="0.3">
      <c r="A33" s="27"/>
      <c r="B33" s="27"/>
      <c r="C33" s="112" t="s">
        <v>22</v>
      </c>
      <c r="D33" s="27"/>
      <c r="E33" s="38"/>
    </row>
    <row r="34" spans="1:5" s="137" customFormat="1" ht="12.9" customHeight="1" x14ac:dyDescent="0.3">
      <c r="D34" s="137" t="s">
        <v>48</v>
      </c>
      <c r="E34" s="231"/>
    </row>
    <row r="35" spans="1:5" s="137" customFormat="1" x14ac:dyDescent="0.3"/>
  </sheetData>
  <mergeCells count="4">
    <mergeCell ref="A6:D7"/>
    <mergeCell ref="A8:D8"/>
    <mergeCell ref="A3:F3"/>
    <mergeCell ref="A4:F4"/>
  </mergeCells>
  <pageMargins left="1.1417322834645669" right="0.39370078740157483" top="1.0236220472440944" bottom="0.74803149606299213" header="0.31496062992125984" footer="0.31496062992125984"/>
  <pageSetup paperSize="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5"/>
  <dimension ref="A1:I23"/>
  <sheetViews>
    <sheetView workbookViewId="0">
      <selection activeCell="G19" sqref="G19"/>
    </sheetView>
  </sheetViews>
  <sheetFormatPr defaultRowHeight="14.4" x14ac:dyDescent="0.3"/>
  <cols>
    <col min="1" max="1" width="1.88671875" customWidth="1"/>
    <col min="2" max="2" width="2.109375" customWidth="1"/>
    <col min="3" max="3" width="2.5546875" customWidth="1"/>
    <col min="4" max="4" width="37.88671875" customWidth="1"/>
    <col min="5" max="5" width="18.33203125" customWidth="1"/>
    <col min="6" max="6" width="17.44140625" customWidth="1"/>
  </cols>
  <sheetData>
    <row r="1" spans="1:6" x14ac:dyDescent="0.3">
      <c r="E1" s="10"/>
    </row>
    <row r="2" spans="1:6" s="27" customFormat="1" ht="14.1" customHeight="1" x14ac:dyDescent="0.3">
      <c r="B2" s="27" t="s">
        <v>0</v>
      </c>
      <c r="E2" s="187" t="s">
        <v>20</v>
      </c>
    </row>
    <row r="3" spans="1:6" s="27" customFormat="1" ht="14.1" customHeight="1" x14ac:dyDescent="0.3">
      <c r="A3" s="438" t="s">
        <v>173</v>
      </c>
      <c r="B3" s="438"/>
      <c r="C3" s="438"/>
      <c r="D3" s="438"/>
      <c r="E3" s="438"/>
    </row>
    <row r="4" spans="1:6" x14ac:dyDescent="0.3">
      <c r="A4" s="439" t="s">
        <v>174</v>
      </c>
      <c r="B4" s="439"/>
      <c r="C4" s="439"/>
      <c r="D4" s="439"/>
      <c r="E4" s="439"/>
    </row>
    <row r="5" spans="1:6" ht="15" thickBot="1" x14ac:dyDescent="0.35">
      <c r="A5" t="s">
        <v>118</v>
      </c>
    </row>
    <row r="6" spans="1:6" s="202" customFormat="1" ht="13.05" customHeight="1" x14ac:dyDescent="0.3">
      <c r="A6" s="445" t="s">
        <v>1</v>
      </c>
      <c r="B6" s="446"/>
      <c r="C6" s="446"/>
      <c r="D6" s="447"/>
      <c r="E6" s="228" t="s">
        <v>265</v>
      </c>
      <c r="F6" s="228" t="s">
        <v>18</v>
      </c>
    </row>
    <row r="7" spans="1:6" s="202" customFormat="1" ht="13.05" customHeight="1" x14ac:dyDescent="0.3">
      <c r="A7" s="448"/>
      <c r="B7" s="449"/>
      <c r="C7" s="449"/>
      <c r="D7" s="450"/>
      <c r="E7" s="236" t="s">
        <v>266</v>
      </c>
      <c r="F7" s="229" t="s">
        <v>19</v>
      </c>
    </row>
    <row r="8" spans="1:6" s="202" customFormat="1" ht="13.05" customHeight="1" thickBot="1" x14ac:dyDescent="0.35">
      <c r="A8" s="431" t="s">
        <v>190</v>
      </c>
      <c r="B8" s="432"/>
      <c r="C8" s="432"/>
      <c r="D8" s="433"/>
      <c r="E8" s="168" t="s">
        <v>46</v>
      </c>
      <c r="F8" s="237" t="s">
        <v>267</v>
      </c>
    </row>
    <row r="9" spans="1:6" x14ac:dyDescent="0.3">
      <c r="A9" s="477"/>
      <c r="B9" s="478"/>
      <c r="C9" s="478"/>
      <c r="D9" s="479"/>
      <c r="E9" s="127"/>
      <c r="F9" s="239"/>
    </row>
    <row r="10" spans="1:6" x14ac:dyDescent="0.3">
      <c r="A10" s="5"/>
      <c r="B10" s="6"/>
      <c r="C10" s="13"/>
      <c r="D10" s="6"/>
      <c r="E10" s="9"/>
      <c r="F10" s="175"/>
    </row>
    <row r="11" spans="1:6" x14ac:dyDescent="0.3">
      <c r="A11" s="11" t="s">
        <v>2</v>
      </c>
      <c r="B11" s="13"/>
      <c r="C11" s="6"/>
      <c r="D11" s="7"/>
      <c r="E11" s="9"/>
      <c r="F11" s="175"/>
    </row>
    <row r="12" spans="1:6" x14ac:dyDescent="0.3">
      <c r="A12" s="5"/>
      <c r="B12" s="6"/>
      <c r="C12" s="48" t="s">
        <v>170</v>
      </c>
      <c r="D12" s="28"/>
      <c r="E12" s="14">
        <v>18000</v>
      </c>
      <c r="F12" s="14">
        <v>18000</v>
      </c>
    </row>
    <row r="13" spans="1:6" x14ac:dyDescent="0.3">
      <c r="A13" s="5"/>
      <c r="B13" s="6"/>
      <c r="C13" s="48" t="s">
        <v>210</v>
      </c>
      <c r="D13" s="48"/>
      <c r="E13" s="14">
        <v>12000</v>
      </c>
      <c r="F13" s="14">
        <v>12000</v>
      </c>
    </row>
    <row r="14" spans="1:6" x14ac:dyDescent="0.3">
      <c r="A14" s="32" t="s">
        <v>67</v>
      </c>
      <c r="B14" s="30"/>
      <c r="C14" s="6"/>
      <c r="D14" s="30"/>
      <c r="E14" s="17">
        <f>SUM(E12:E13)</f>
        <v>30000</v>
      </c>
      <c r="F14" s="17">
        <f>SUM(F12:F13)</f>
        <v>30000</v>
      </c>
    </row>
    <row r="15" spans="1:6" x14ac:dyDescent="0.3">
      <c r="A15" s="5"/>
      <c r="B15" s="6"/>
      <c r="C15" s="15"/>
      <c r="D15" s="7"/>
      <c r="E15" s="9"/>
      <c r="F15" s="175"/>
    </row>
    <row r="16" spans="1:6" x14ac:dyDescent="0.3">
      <c r="A16" s="5"/>
      <c r="B16" s="6"/>
      <c r="C16" s="6"/>
      <c r="D16" s="7"/>
      <c r="E16" s="14"/>
      <c r="F16" s="14"/>
    </row>
    <row r="17" spans="1:9" x14ac:dyDescent="0.3">
      <c r="A17" s="8" t="s">
        <v>11</v>
      </c>
      <c r="B17" s="126"/>
      <c r="C17" s="2"/>
      <c r="D17" s="3"/>
      <c r="E17" s="18">
        <f>SUM(E14:E16)</f>
        <v>30000</v>
      </c>
      <c r="F17" s="18">
        <f>SUM(F14:F16)</f>
        <v>30000</v>
      </c>
    </row>
    <row r="19" spans="1:9" s="137" customFormat="1" x14ac:dyDescent="0.3">
      <c r="I19" s="137" t="s">
        <v>46</v>
      </c>
    </row>
    <row r="20" spans="1:9" s="137" customFormat="1" ht="14.1" customHeight="1" x14ac:dyDescent="0.3">
      <c r="A20" s="27" t="s">
        <v>21</v>
      </c>
      <c r="B20" s="27"/>
      <c r="C20" s="27"/>
      <c r="D20" s="27"/>
      <c r="E20" s="38"/>
    </row>
    <row r="21" spans="1:9" s="137" customFormat="1" ht="14.1" customHeight="1" x14ac:dyDescent="0.3">
      <c r="A21" s="27"/>
      <c r="B21" s="27"/>
      <c r="C21" s="27"/>
      <c r="D21" s="27"/>
      <c r="E21" s="38"/>
    </row>
    <row r="22" spans="1:9" s="137" customFormat="1" ht="14.1" customHeight="1" x14ac:dyDescent="0.3">
      <c r="A22" s="27"/>
      <c r="B22" s="148"/>
      <c r="C22" s="148" t="s">
        <v>26</v>
      </c>
      <c r="D22" s="148"/>
      <c r="E22" s="149"/>
    </row>
    <row r="23" spans="1:9" s="137" customFormat="1" ht="14.1" customHeight="1" x14ac:dyDescent="0.3">
      <c r="A23" s="27"/>
      <c r="B23" s="27"/>
      <c r="C23" s="112" t="s">
        <v>22</v>
      </c>
      <c r="D23" s="27"/>
      <c r="E23" s="38"/>
    </row>
  </sheetData>
  <mergeCells count="5">
    <mergeCell ref="A3:E3"/>
    <mergeCell ref="A9:D9"/>
    <mergeCell ref="A4:E4"/>
    <mergeCell ref="A6:D7"/>
    <mergeCell ref="A8:D8"/>
  </mergeCells>
  <pageMargins left="1.1599999999999999" right="0.39370078740157483" top="1.0629921259842521" bottom="0.74803149606299213" header="0.31496062992125984" footer="0.31496062992125984"/>
  <pageSetup paperSize="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1"/>
  <sheetViews>
    <sheetView topLeftCell="A3" workbookViewId="0">
      <selection activeCell="H14" sqref="H14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8.109375" customWidth="1"/>
    <col min="6" max="6" width="17.33203125" customWidth="1"/>
  </cols>
  <sheetData>
    <row r="1" spans="1:6" x14ac:dyDescent="0.3">
      <c r="E1" s="10"/>
    </row>
    <row r="2" spans="1:6" s="27" customFormat="1" ht="14.1" customHeight="1" x14ac:dyDescent="0.3">
      <c r="A2" s="27" t="s">
        <v>0</v>
      </c>
      <c r="E2" s="38" t="s">
        <v>20</v>
      </c>
    </row>
    <row r="3" spans="1:6" s="27" customFormat="1" ht="14.1" customHeight="1" x14ac:dyDescent="0.3">
      <c r="A3" s="438" t="s">
        <v>173</v>
      </c>
      <c r="B3" s="438"/>
      <c r="C3" s="438"/>
      <c r="D3" s="438"/>
      <c r="E3" s="438"/>
    </row>
    <row r="4" spans="1:6" x14ac:dyDescent="0.3">
      <c r="A4" s="439" t="s">
        <v>174</v>
      </c>
      <c r="B4" s="439"/>
      <c r="C4" s="439"/>
      <c r="D4" s="439"/>
      <c r="E4" s="439"/>
    </row>
    <row r="5" spans="1:6" ht="18.600000000000001" customHeight="1" thickBot="1" x14ac:dyDescent="0.35">
      <c r="A5" s="154" t="s">
        <v>43</v>
      </c>
    </row>
    <row r="6" spans="1:6" s="202" customFormat="1" ht="13.05" customHeight="1" x14ac:dyDescent="0.3">
      <c r="A6" s="445" t="s">
        <v>1</v>
      </c>
      <c r="B6" s="446"/>
      <c r="C6" s="446"/>
      <c r="D6" s="447"/>
      <c r="E6" s="228" t="s">
        <v>265</v>
      </c>
      <c r="F6" s="228" t="s">
        <v>18</v>
      </c>
    </row>
    <row r="7" spans="1:6" s="202" customFormat="1" ht="13.05" customHeight="1" x14ac:dyDescent="0.3">
      <c r="A7" s="448"/>
      <c r="B7" s="449"/>
      <c r="C7" s="449"/>
      <c r="D7" s="450"/>
      <c r="E7" s="236" t="s">
        <v>266</v>
      </c>
      <c r="F7" s="229" t="s">
        <v>19</v>
      </c>
    </row>
    <row r="8" spans="1:6" s="202" customFormat="1" ht="13.05" customHeight="1" thickBot="1" x14ac:dyDescent="0.35">
      <c r="A8" s="431" t="s">
        <v>190</v>
      </c>
      <c r="B8" s="432"/>
      <c r="C8" s="432"/>
      <c r="D8" s="433"/>
      <c r="E8" s="168" t="s">
        <v>46</v>
      </c>
      <c r="F8" s="237" t="s">
        <v>267</v>
      </c>
    </row>
    <row r="9" spans="1:6" x14ac:dyDescent="0.3">
      <c r="A9" s="128"/>
      <c r="B9" s="129"/>
      <c r="C9" s="129"/>
      <c r="D9" s="130"/>
      <c r="E9" s="127"/>
      <c r="F9" s="239"/>
    </row>
    <row r="10" spans="1:6" x14ac:dyDescent="0.3">
      <c r="A10" s="5"/>
      <c r="B10" s="6"/>
      <c r="C10" s="13"/>
      <c r="D10" s="6"/>
      <c r="E10" s="9"/>
      <c r="F10" s="175"/>
    </row>
    <row r="11" spans="1:6" x14ac:dyDescent="0.3">
      <c r="A11" s="11" t="s">
        <v>2</v>
      </c>
      <c r="B11" s="13"/>
      <c r="C11" s="6"/>
      <c r="D11" s="7"/>
      <c r="E11" s="9"/>
      <c r="F11" s="175"/>
    </row>
    <row r="12" spans="1:6" x14ac:dyDescent="0.3">
      <c r="A12" s="5"/>
      <c r="B12" s="6"/>
      <c r="C12" s="48" t="s">
        <v>3</v>
      </c>
      <c r="D12" s="28"/>
      <c r="E12" s="14">
        <v>80000</v>
      </c>
      <c r="F12" s="14">
        <v>80000</v>
      </c>
    </row>
    <row r="13" spans="1:6" x14ac:dyDescent="0.3">
      <c r="A13" s="5"/>
      <c r="B13" s="6"/>
      <c r="C13" s="48" t="s">
        <v>4</v>
      </c>
      <c r="D13" s="28"/>
      <c r="E13" s="14">
        <v>30000</v>
      </c>
      <c r="F13" s="14">
        <v>30000</v>
      </c>
    </row>
    <row r="14" spans="1:6" x14ac:dyDescent="0.3">
      <c r="A14" s="5"/>
      <c r="B14" s="6"/>
      <c r="C14" s="48" t="s">
        <v>5</v>
      </c>
      <c r="D14" s="28"/>
      <c r="E14" s="14">
        <v>40000</v>
      </c>
      <c r="F14" s="14">
        <v>40000</v>
      </c>
    </row>
    <row r="15" spans="1:6" x14ac:dyDescent="0.3">
      <c r="A15" s="5"/>
      <c r="B15" s="6"/>
      <c r="C15" s="48" t="s">
        <v>192</v>
      </c>
      <c r="D15" s="28"/>
      <c r="E15" s="14">
        <v>25000</v>
      </c>
      <c r="F15" s="14">
        <v>25000</v>
      </c>
    </row>
    <row r="16" spans="1:6" x14ac:dyDescent="0.3">
      <c r="A16" s="5"/>
      <c r="B16" s="6"/>
      <c r="C16" s="71" t="s">
        <v>171</v>
      </c>
      <c r="D16" s="28"/>
      <c r="E16" s="14">
        <v>0</v>
      </c>
      <c r="F16" s="14">
        <v>0</v>
      </c>
    </row>
    <row r="17" spans="1:6" x14ac:dyDescent="0.3">
      <c r="A17" s="5"/>
      <c r="B17" s="6"/>
      <c r="C17" s="48" t="s">
        <v>159</v>
      </c>
      <c r="D17" s="48"/>
      <c r="E17" s="14">
        <v>72000</v>
      </c>
      <c r="F17" s="14">
        <v>72000</v>
      </c>
    </row>
    <row r="18" spans="1:6" x14ac:dyDescent="0.3">
      <c r="A18" s="5"/>
      <c r="B18" s="6"/>
      <c r="C18" s="48" t="s">
        <v>64</v>
      </c>
      <c r="D18" s="48"/>
      <c r="E18" s="14">
        <v>86000</v>
      </c>
      <c r="F18" s="14">
        <v>86000</v>
      </c>
    </row>
    <row r="19" spans="1:6" x14ac:dyDescent="0.3">
      <c r="A19" s="5"/>
      <c r="B19" s="6"/>
      <c r="C19" s="30" t="s">
        <v>67</v>
      </c>
      <c r="D19" s="30"/>
      <c r="E19" s="17">
        <f>SUM(E12:E18)</f>
        <v>333000</v>
      </c>
      <c r="F19" s="17">
        <f>SUM(F12:F18)</f>
        <v>333000</v>
      </c>
    </row>
    <row r="20" spans="1:6" ht="13.95" customHeight="1" x14ac:dyDescent="0.3">
      <c r="A20" s="5"/>
      <c r="B20" s="6"/>
      <c r="C20" s="15"/>
      <c r="D20" s="7"/>
      <c r="E20" s="9"/>
      <c r="F20" s="175"/>
    </row>
    <row r="21" spans="1:6" x14ac:dyDescent="0.3">
      <c r="A21" s="11" t="s">
        <v>9</v>
      </c>
      <c r="B21" s="13"/>
      <c r="C21" s="15"/>
      <c r="D21" s="7"/>
      <c r="E21" s="14"/>
      <c r="F21" s="14"/>
    </row>
    <row r="22" spans="1:6" x14ac:dyDescent="0.3">
      <c r="A22" s="11"/>
      <c r="B22" s="13"/>
      <c r="C22" s="21" t="s">
        <v>66</v>
      </c>
      <c r="D22" s="7"/>
      <c r="E22" s="82">
        <v>0</v>
      </c>
      <c r="F22" s="82">
        <v>0</v>
      </c>
    </row>
    <row r="23" spans="1:6" x14ac:dyDescent="0.3">
      <c r="A23" s="11" t="s">
        <v>10</v>
      </c>
      <c r="B23" s="13"/>
      <c r="C23" s="15"/>
      <c r="D23" s="7"/>
      <c r="E23" s="17">
        <f>SUM(E22)</f>
        <v>0</v>
      </c>
      <c r="F23" s="17">
        <f>SUM(F22)</f>
        <v>0</v>
      </c>
    </row>
    <row r="24" spans="1:6" ht="15" thickBot="1" x14ac:dyDescent="0.35">
      <c r="A24" s="8" t="s">
        <v>11</v>
      </c>
      <c r="B24" s="126"/>
      <c r="C24" s="2"/>
      <c r="D24" s="3"/>
      <c r="E24" s="92">
        <f>SUM(E19,E23)</f>
        <v>333000</v>
      </c>
      <c r="F24" s="92">
        <f>SUM(F19,F23)</f>
        <v>333000</v>
      </c>
    </row>
    <row r="25" spans="1:6" ht="15" thickTop="1" x14ac:dyDescent="0.3"/>
    <row r="26" spans="1:6" s="137" customFormat="1" ht="14.1" customHeight="1" x14ac:dyDescent="0.3">
      <c r="A26" s="27" t="s">
        <v>21</v>
      </c>
      <c r="B26" s="27"/>
      <c r="C26" s="27"/>
      <c r="D26" s="27"/>
      <c r="E26" s="38"/>
    </row>
    <row r="27" spans="1:6" s="137" customFormat="1" ht="14.1" customHeight="1" x14ac:dyDescent="0.3">
      <c r="A27" s="27"/>
      <c r="B27" s="27"/>
      <c r="C27" s="27"/>
      <c r="D27" s="27"/>
      <c r="E27" s="38"/>
    </row>
    <row r="28" spans="1:6" s="137" customFormat="1" ht="14.1" customHeight="1" x14ac:dyDescent="0.3">
      <c r="A28" s="27"/>
      <c r="B28" s="148"/>
      <c r="C28" s="148" t="s">
        <v>26</v>
      </c>
      <c r="D28" s="148"/>
      <c r="E28" s="149"/>
    </row>
    <row r="29" spans="1:6" s="137" customFormat="1" ht="14.1" customHeight="1" x14ac:dyDescent="0.3">
      <c r="A29" s="27"/>
      <c r="B29" s="27"/>
      <c r="C29" s="112" t="s">
        <v>22</v>
      </c>
      <c r="D29" s="27"/>
      <c r="E29" s="38"/>
    </row>
    <row r="30" spans="1:6" s="137" customFormat="1" ht="12.9" customHeight="1" x14ac:dyDescent="0.3">
      <c r="D30" s="137" t="s">
        <v>48</v>
      </c>
      <c r="E30" s="231"/>
    </row>
    <row r="31" spans="1:6" s="137" customFormat="1" x14ac:dyDescent="0.3"/>
  </sheetData>
  <mergeCells count="4">
    <mergeCell ref="A3:E3"/>
    <mergeCell ref="A4:E4"/>
    <mergeCell ref="A6:D7"/>
    <mergeCell ref="A8:D8"/>
  </mergeCells>
  <pageMargins left="1.19" right="0.39370078740157483" top="1.0236220472440944" bottom="0.74803149606299213" header="0.31496062992125984" footer="0.31496062992125984"/>
  <pageSetup paperSize="5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8"/>
  <sheetViews>
    <sheetView workbookViewId="0">
      <selection activeCell="H12" sqref="H12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8.109375" customWidth="1"/>
    <col min="6" max="6" width="17.6640625" customWidth="1"/>
  </cols>
  <sheetData>
    <row r="1" spans="1:6" x14ac:dyDescent="0.3">
      <c r="E1" s="10"/>
    </row>
    <row r="2" spans="1:6" x14ac:dyDescent="0.3">
      <c r="A2" s="439"/>
      <c r="B2" s="439"/>
      <c r="C2" s="439"/>
      <c r="D2" s="439"/>
      <c r="E2" s="439"/>
    </row>
    <row r="3" spans="1:6" s="27" customFormat="1" ht="14.1" customHeight="1" x14ac:dyDescent="0.3">
      <c r="B3" s="27" t="s">
        <v>0</v>
      </c>
      <c r="E3" s="187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</row>
    <row r="5" spans="1:6" s="27" customFormat="1" ht="14.1" customHeight="1" x14ac:dyDescent="0.3">
      <c r="A5" s="439" t="s">
        <v>174</v>
      </c>
      <c r="B5" s="439"/>
      <c r="C5" s="439"/>
      <c r="D5" s="439"/>
      <c r="E5" s="439"/>
    </row>
    <row r="6" spans="1:6" ht="21.6" customHeight="1" thickBot="1" x14ac:dyDescent="0.35">
      <c r="A6" s="154" t="s">
        <v>172</v>
      </c>
    </row>
    <row r="7" spans="1:6" s="202" customFormat="1" ht="13.05" customHeight="1" x14ac:dyDescent="0.3">
      <c r="A7" s="445" t="s">
        <v>1</v>
      </c>
      <c r="B7" s="446"/>
      <c r="C7" s="446"/>
      <c r="D7" s="447"/>
      <c r="E7" s="228" t="s">
        <v>265</v>
      </c>
      <c r="F7" s="228" t="s">
        <v>18</v>
      </c>
    </row>
    <row r="8" spans="1:6" s="202" customFormat="1" ht="13.05" customHeight="1" x14ac:dyDescent="0.3">
      <c r="A8" s="448"/>
      <c r="B8" s="449"/>
      <c r="C8" s="449"/>
      <c r="D8" s="450"/>
      <c r="E8" s="236" t="s">
        <v>266</v>
      </c>
      <c r="F8" s="229" t="s">
        <v>19</v>
      </c>
    </row>
    <row r="9" spans="1:6" s="202" customFormat="1" ht="13.05" customHeight="1" thickBot="1" x14ac:dyDescent="0.35">
      <c r="A9" s="431" t="s">
        <v>190</v>
      </c>
      <c r="B9" s="432"/>
      <c r="C9" s="432"/>
      <c r="D9" s="433"/>
      <c r="E9" s="168" t="s">
        <v>46</v>
      </c>
      <c r="F9" s="237" t="s">
        <v>267</v>
      </c>
    </row>
    <row r="10" spans="1:6" x14ac:dyDescent="0.3">
      <c r="A10" s="155"/>
      <c r="B10" s="156"/>
      <c r="C10" s="156"/>
      <c r="D10" s="157"/>
      <c r="E10" s="127"/>
      <c r="F10" s="239"/>
    </row>
    <row r="11" spans="1:6" ht="9.6" customHeight="1" x14ac:dyDescent="0.3">
      <c r="A11" s="5"/>
      <c r="B11" s="6"/>
      <c r="C11" s="13"/>
      <c r="D11" s="6"/>
      <c r="E11" s="9"/>
      <c r="F11" s="175"/>
    </row>
    <row r="12" spans="1:6" x14ac:dyDescent="0.3">
      <c r="A12" s="11" t="s">
        <v>2</v>
      </c>
      <c r="B12" s="13"/>
      <c r="C12" s="6"/>
      <c r="D12" s="7"/>
      <c r="E12" s="175"/>
      <c r="F12" s="175"/>
    </row>
    <row r="13" spans="1:6" x14ac:dyDescent="0.3">
      <c r="A13" s="5"/>
      <c r="B13" s="6"/>
      <c r="C13" s="48" t="s">
        <v>3</v>
      </c>
      <c r="D13" s="28"/>
      <c r="E13" s="14">
        <v>15000</v>
      </c>
      <c r="F13" s="14">
        <v>15000</v>
      </c>
    </row>
    <row r="14" spans="1:6" x14ac:dyDescent="0.3">
      <c r="A14" s="5"/>
      <c r="B14" s="6"/>
      <c r="C14" s="48" t="s">
        <v>4</v>
      </c>
      <c r="D14" s="28"/>
      <c r="E14" s="14">
        <v>15000</v>
      </c>
      <c r="F14" s="14">
        <v>15000</v>
      </c>
    </row>
    <row r="15" spans="1:6" x14ac:dyDescent="0.3">
      <c r="A15" s="5"/>
      <c r="B15" s="6"/>
      <c r="C15" s="48" t="s">
        <v>5</v>
      </c>
      <c r="D15" s="28"/>
      <c r="E15" s="14">
        <v>5000</v>
      </c>
      <c r="F15" s="14">
        <v>5000</v>
      </c>
    </row>
    <row r="16" spans="1:6" x14ac:dyDescent="0.3">
      <c r="A16" s="5"/>
      <c r="B16" s="6"/>
      <c r="C16" s="71" t="s">
        <v>171</v>
      </c>
      <c r="D16" s="28"/>
      <c r="E16" s="14">
        <v>50000</v>
      </c>
      <c r="F16" s="14">
        <v>50000</v>
      </c>
    </row>
    <row r="17" spans="1:6" x14ac:dyDescent="0.3">
      <c r="A17" s="5"/>
      <c r="B17" s="6"/>
      <c r="C17" s="48" t="s">
        <v>163</v>
      </c>
      <c r="D17" s="48"/>
      <c r="E17" s="14">
        <v>36000</v>
      </c>
      <c r="F17" s="14">
        <v>36000</v>
      </c>
    </row>
    <row r="18" spans="1:6" x14ac:dyDescent="0.3">
      <c r="A18" s="5"/>
      <c r="B18" s="6"/>
      <c r="C18" s="30" t="s">
        <v>67</v>
      </c>
      <c r="D18" s="30"/>
      <c r="E18" s="17">
        <f>SUM(E13:E17)</f>
        <v>121000</v>
      </c>
      <c r="F18" s="17">
        <f>SUM(F13:F17)</f>
        <v>121000</v>
      </c>
    </row>
    <row r="19" spans="1:6" ht="13.2" customHeight="1" x14ac:dyDescent="0.3">
      <c r="A19" s="5"/>
      <c r="B19" s="6"/>
      <c r="C19" s="15"/>
      <c r="D19" s="7"/>
      <c r="E19" s="4"/>
      <c r="F19" s="4"/>
    </row>
    <row r="20" spans="1:6" ht="15" thickBot="1" x14ac:dyDescent="0.35">
      <c r="A20" s="8" t="s">
        <v>11</v>
      </c>
      <c r="B20" s="126"/>
      <c r="C20" s="2"/>
      <c r="D20" s="3"/>
      <c r="E20" s="92">
        <f>SUM(E18:E19)</f>
        <v>121000</v>
      </c>
      <c r="F20" s="92">
        <f>SUM(F18:F19)</f>
        <v>121000</v>
      </c>
    </row>
    <row r="21" spans="1:6" ht="15" thickTop="1" x14ac:dyDescent="0.3"/>
    <row r="22" spans="1:6" s="171" customFormat="1" x14ac:dyDescent="0.3"/>
    <row r="23" spans="1:6" s="137" customFormat="1" ht="14.1" customHeight="1" x14ac:dyDescent="0.3">
      <c r="A23" s="27" t="s">
        <v>21</v>
      </c>
      <c r="B23" s="27"/>
      <c r="C23" s="27"/>
      <c r="D23" s="27"/>
      <c r="E23" s="38"/>
    </row>
    <row r="24" spans="1:6" s="137" customFormat="1" ht="14.1" customHeight="1" x14ac:dyDescent="0.3">
      <c r="A24" s="27"/>
      <c r="B24" s="27"/>
      <c r="C24" s="27"/>
      <c r="D24" s="27"/>
      <c r="E24" s="38"/>
    </row>
    <row r="25" spans="1:6" s="137" customFormat="1" ht="14.1" customHeight="1" x14ac:dyDescent="0.3">
      <c r="A25" s="27"/>
      <c r="B25" s="148"/>
      <c r="C25" s="148" t="s">
        <v>26</v>
      </c>
      <c r="D25" s="148"/>
      <c r="E25" s="149"/>
    </row>
    <row r="26" spans="1:6" s="137" customFormat="1" ht="14.1" customHeight="1" x14ac:dyDescent="0.3">
      <c r="A26" s="27"/>
      <c r="B26" s="27"/>
      <c r="C26" s="112" t="s">
        <v>22</v>
      </c>
      <c r="D26" s="27"/>
      <c r="E26" s="38"/>
    </row>
    <row r="27" spans="1:6" s="137" customFormat="1" ht="12.9" customHeight="1" x14ac:dyDescent="0.3">
      <c r="D27" s="137" t="s">
        <v>48</v>
      </c>
      <c r="E27" s="231"/>
    </row>
    <row r="28" spans="1:6" s="137" customFormat="1" x14ac:dyDescent="0.3"/>
  </sheetData>
  <mergeCells count="5">
    <mergeCell ref="A2:E2"/>
    <mergeCell ref="A4:E4"/>
    <mergeCell ref="A5:E5"/>
    <mergeCell ref="A7:D8"/>
    <mergeCell ref="A9:D9"/>
  </mergeCells>
  <pageMargins left="1.1100000000000001" right="0.39370078740157483" top="1.0236220472440944" bottom="0.74803149606299213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H63"/>
  <sheetViews>
    <sheetView topLeftCell="A6" zoomScale="122" zoomScaleNormal="122" workbookViewId="0">
      <selection activeCell="D37" sqref="D37"/>
    </sheetView>
  </sheetViews>
  <sheetFormatPr defaultColWidth="9.109375" defaultRowHeight="14.4" x14ac:dyDescent="0.3"/>
  <cols>
    <col min="1" max="1" width="3.5546875" style="33" customWidth="1"/>
    <col min="2" max="2" width="3.33203125" style="33" customWidth="1"/>
    <col min="3" max="3" width="3.6640625" style="33" customWidth="1"/>
    <col min="4" max="4" width="36.44140625" style="33" customWidth="1"/>
    <col min="5" max="5" width="17.33203125" style="23" customWidth="1"/>
    <col min="6" max="6" width="17.5546875" style="33" customWidth="1"/>
    <col min="7" max="16384" width="9.109375" style="33"/>
  </cols>
  <sheetData>
    <row r="1" spans="1:6" s="179" customFormat="1" x14ac:dyDescent="0.3">
      <c r="E1" s="23"/>
    </row>
    <row r="3" spans="1:6" s="27" customFormat="1" ht="14.1" customHeight="1" x14ac:dyDescent="0.3">
      <c r="B3" s="27" t="s">
        <v>0</v>
      </c>
      <c r="E3" s="38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  <c r="F4" s="438"/>
    </row>
    <row r="5" spans="1:6" s="27" customFormat="1" ht="14.1" customHeight="1" x14ac:dyDescent="0.3">
      <c r="A5" s="439" t="s">
        <v>174</v>
      </c>
      <c r="B5" s="439"/>
      <c r="C5" s="439"/>
      <c r="D5" s="439"/>
      <c r="E5" s="439"/>
      <c r="F5" s="439"/>
    </row>
    <row r="6" spans="1:6" ht="14.1" customHeight="1" x14ac:dyDescent="0.3">
      <c r="A6" s="439"/>
      <c r="B6" s="439"/>
      <c r="C6" s="439"/>
      <c r="D6" s="439"/>
      <c r="E6" s="439"/>
    </row>
    <row r="7" spans="1:6" ht="14.1" customHeight="1" x14ac:dyDescent="0.3">
      <c r="A7" s="443"/>
      <c r="B7" s="443"/>
      <c r="C7" s="443"/>
      <c r="D7" s="443"/>
      <c r="E7" s="443"/>
    </row>
    <row r="8" spans="1:6" ht="14.1" customHeight="1" thickBot="1" x14ac:dyDescent="0.35">
      <c r="A8" s="444" t="s">
        <v>52</v>
      </c>
      <c r="B8" s="444"/>
      <c r="C8" s="444"/>
      <c r="D8" s="444"/>
      <c r="E8" s="105" t="s">
        <v>111</v>
      </c>
    </row>
    <row r="9" spans="1:6" s="202" customFormat="1" ht="13.05" customHeight="1" x14ac:dyDescent="0.3">
      <c r="A9" s="445" t="s">
        <v>1</v>
      </c>
      <c r="B9" s="446"/>
      <c r="C9" s="446"/>
      <c r="D9" s="447"/>
      <c r="E9" s="228" t="s">
        <v>265</v>
      </c>
      <c r="F9" s="228" t="s">
        <v>18</v>
      </c>
    </row>
    <row r="10" spans="1:6" s="202" customFormat="1" ht="13.05" customHeight="1" x14ac:dyDescent="0.3">
      <c r="A10" s="448"/>
      <c r="B10" s="449"/>
      <c r="C10" s="449"/>
      <c r="D10" s="450"/>
      <c r="E10" s="236" t="s">
        <v>266</v>
      </c>
      <c r="F10" s="229" t="s">
        <v>19</v>
      </c>
    </row>
    <row r="11" spans="1:6" s="202" customFormat="1" ht="13.05" customHeight="1" thickBot="1" x14ac:dyDescent="0.35">
      <c r="A11" s="431" t="s">
        <v>190</v>
      </c>
      <c r="B11" s="432"/>
      <c r="C11" s="432"/>
      <c r="D11" s="433"/>
      <c r="E11" s="168" t="s">
        <v>46</v>
      </c>
      <c r="F11" s="237" t="s">
        <v>267</v>
      </c>
    </row>
    <row r="12" spans="1:6" ht="12.45" customHeight="1" x14ac:dyDescent="0.3">
      <c r="A12" s="93" t="s">
        <v>2</v>
      </c>
      <c r="B12" s="37"/>
      <c r="C12" s="37"/>
      <c r="D12" s="37"/>
      <c r="E12" s="16"/>
      <c r="F12" s="36"/>
    </row>
    <row r="13" spans="1:6" ht="12.45" customHeight="1" x14ac:dyDescent="0.3">
      <c r="A13" s="32"/>
      <c r="B13" s="440" t="s">
        <v>3</v>
      </c>
      <c r="C13" s="451"/>
      <c r="D13" s="441"/>
      <c r="E13" s="14"/>
      <c r="F13" s="36"/>
    </row>
    <row r="14" spans="1:6" ht="12.45" customHeight="1" x14ac:dyDescent="0.3">
      <c r="A14" s="32"/>
      <c r="B14" s="53"/>
      <c r="C14" s="440" t="s">
        <v>3</v>
      </c>
      <c r="D14" s="441"/>
      <c r="E14" s="14">
        <v>500000</v>
      </c>
      <c r="F14" s="14">
        <v>500000</v>
      </c>
    </row>
    <row r="15" spans="1:6" ht="12.45" customHeight="1" x14ac:dyDescent="0.3">
      <c r="A15" s="32"/>
      <c r="B15" s="440" t="s">
        <v>4</v>
      </c>
      <c r="C15" s="451"/>
      <c r="D15" s="441"/>
      <c r="E15" s="14"/>
      <c r="F15" s="14"/>
    </row>
    <row r="16" spans="1:6" ht="12.45" customHeight="1" x14ac:dyDescent="0.3">
      <c r="A16" s="32"/>
      <c r="B16" s="45"/>
      <c r="C16" s="440" t="s">
        <v>42</v>
      </c>
      <c r="D16" s="441"/>
      <c r="E16" s="14">
        <v>2900000</v>
      </c>
      <c r="F16" s="14">
        <v>2900000</v>
      </c>
    </row>
    <row r="17" spans="1:7" ht="12.45" customHeight="1" x14ac:dyDescent="0.3">
      <c r="A17" s="32"/>
      <c r="B17" s="440" t="s">
        <v>5</v>
      </c>
      <c r="C17" s="451"/>
      <c r="D17" s="441"/>
      <c r="E17" s="14"/>
      <c r="F17" s="14"/>
    </row>
    <row r="18" spans="1:7" ht="12.45" customHeight="1" x14ac:dyDescent="0.3">
      <c r="A18" s="32"/>
      <c r="B18" s="45"/>
      <c r="C18" s="440" t="s">
        <v>28</v>
      </c>
      <c r="D18" s="441"/>
      <c r="E18" s="14">
        <v>60000</v>
      </c>
      <c r="F18" s="14">
        <v>60000</v>
      </c>
    </row>
    <row r="19" spans="1:7" ht="12.45" customHeight="1" x14ac:dyDescent="0.3">
      <c r="A19" s="32"/>
      <c r="B19" s="80"/>
      <c r="C19" s="80" t="s">
        <v>102</v>
      </c>
      <c r="D19" s="79"/>
      <c r="E19" s="14">
        <v>100000</v>
      </c>
      <c r="F19" s="285">
        <v>250000</v>
      </c>
    </row>
    <row r="20" spans="1:7" ht="12.45" customHeight="1" x14ac:dyDescent="0.3">
      <c r="A20" s="32"/>
      <c r="B20" s="440" t="s">
        <v>62</v>
      </c>
      <c r="C20" s="451"/>
      <c r="D20" s="441"/>
      <c r="E20" s="14"/>
      <c r="F20" s="14"/>
      <c r="G20" s="33" t="s">
        <v>46</v>
      </c>
    </row>
    <row r="21" spans="1:7" ht="12.45" customHeight="1" x14ac:dyDescent="0.3">
      <c r="A21" s="32"/>
      <c r="B21" s="45"/>
      <c r="C21" s="440" t="s">
        <v>77</v>
      </c>
      <c r="D21" s="441"/>
      <c r="E21" s="14">
        <v>300000</v>
      </c>
      <c r="F21" s="14">
        <v>300000</v>
      </c>
    </row>
    <row r="22" spans="1:7" s="179" customFormat="1" ht="12.45" customHeight="1" x14ac:dyDescent="0.3">
      <c r="A22" s="32"/>
      <c r="B22" s="193"/>
      <c r="C22" s="193" t="s">
        <v>149</v>
      </c>
      <c r="D22" s="195"/>
      <c r="E22" s="14">
        <v>25000</v>
      </c>
      <c r="F22" s="14">
        <v>0</v>
      </c>
    </row>
    <row r="23" spans="1:7" s="179" customFormat="1" ht="12.45" customHeight="1" x14ac:dyDescent="0.3">
      <c r="A23" s="32"/>
      <c r="B23" s="203" t="s">
        <v>256</v>
      </c>
      <c r="C23" s="203"/>
      <c r="D23" s="204"/>
      <c r="E23" s="14"/>
      <c r="F23" s="14"/>
    </row>
    <row r="24" spans="1:7" s="179" customFormat="1" ht="12.45" customHeight="1" x14ac:dyDescent="0.3">
      <c r="A24" s="32"/>
      <c r="B24" s="203"/>
      <c r="C24" s="203" t="s">
        <v>251</v>
      </c>
      <c r="D24" s="204"/>
      <c r="E24" s="14">
        <v>30000</v>
      </c>
      <c r="F24" s="14">
        <v>0</v>
      </c>
    </row>
    <row r="25" spans="1:7" ht="12.45" customHeight="1" x14ac:dyDescent="0.3">
      <c r="A25" s="11"/>
      <c r="B25" s="442" t="s">
        <v>50</v>
      </c>
      <c r="C25" s="454"/>
      <c r="D25" s="441"/>
      <c r="E25" s="14"/>
      <c r="F25" s="14"/>
    </row>
    <row r="26" spans="1:7" ht="12.45" customHeight="1" x14ac:dyDescent="0.3">
      <c r="A26" s="11"/>
      <c r="B26" s="46"/>
      <c r="C26" s="442" t="s">
        <v>79</v>
      </c>
      <c r="D26" s="441"/>
      <c r="E26" s="14">
        <v>1900000</v>
      </c>
      <c r="F26" s="285">
        <v>2200000</v>
      </c>
    </row>
    <row r="27" spans="1:7" ht="12.45" customHeight="1" x14ac:dyDescent="0.3">
      <c r="A27" s="11"/>
      <c r="B27" s="440" t="s">
        <v>8</v>
      </c>
      <c r="C27" s="440"/>
      <c r="D27" s="455"/>
      <c r="E27" s="14"/>
      <c r="F27" s="14"/>
    </row>
    <row r="28" spans="1:7" ht="12.45" customHeight="1" x14ac:dyDescent="0.3">
      <c r="A28" s="11"/>
      <c r="B28" s="45"/>
      <c r="C28" s="417" t="s">
        <v>80</v>
      </c>
      <c r="D28" s="418"/>
      <c r="E28" s="14">
        <v>20000</v>
      </c>
      <c r="F28" s="14">
        <v>20000</v>
      </c>
    </row>
    <row r="29" spans="1:7" ht="12.45" customHeight="1" x14ac:dyDescent="0.3">
      <c r="A29" s="11"/>
      <c r="B29" s="80"/>
      <c r="C29" s="119" t="s">
        <v>81</v>
      </c>
      <c r="D29" s="117"/>
      <c r="E29" s="14">
        <v>100000</v>
      </c>
      <c r="F29" s="14">
        <v>200000</v>
      </c>
    </row>
    <row r="30" spans="1:7" s="179" customFormat="1" ht="12.45" customHeight="1" x14ac:dyDescent="0.3">
      <c r="A30" s="176"/>
      <c r="B30" s="243"/>
      <c r="C30" s="247"/>
      <c r="D30" s="245"/>
      <c r="E30" s="14"/>
      <c r="F30" s="14"/>
    </row>
    <row r="31" spans="1:7" s="179" customFormat="1" ht="12.45" customHeight="1" x14ac:dyDescent="0.3">
      <c r="A31" s="176"/>
      <c r="B31" s="243"/>
      <c r="C31" s="247"/>
      <c r="D31" s="245"/>
      <c r="E31" s="14"/>
      <c r="F31" s="14"/>
    </row>
    <row r="32" spans="1:7" ht="12.45" customHeight="1" x14ac:dyDescent="0.3">
      <c r="A32" s="11"/>
      <c r="B32" s="452" t="s">
        <v>67</v>
      </c>
      <c r="C32" s="452"/>
      <c r="D32" s="453"/>
      <c r="E32" s="114">
        <f>SUM(E14:E29)</f>
        <v>5935000</v>
      </c>
      <c r="F32" s="114">
        <f>SUM(F14:F29)</f>
        <v>6430000</v>
      </c>
    </row>
    <row r="33" spans="1:8" ht="12.45" customHeight="1" x14ac:dyDescent="0.3">
      <c r="A33" s="456" t="s">
        <v>10</v>
      </c>
      <c r="B33" s="452"/>
      <c r="C33" s="452"/>
      <c r="D33" s="453"/>
      <c r="E33" s="17"/>
      <c r="F33" s="36"/>
    </row>
    <row r="34" spans="1:8" ht="12.45" customHeight="1" x14ac:dyDescent="0.3">
      <c r="A34" s="32"/>
      <c r="B34" s="451" t="s">
        <v>66</v>
      </c>
      <c r="C34" s="451"/>
      <c r="D34" s="441"/>
      <c r="E34" s="14"/>
      <c r="F34" s="36"/>
    </row>
    <row r="35" spans="1:8" ht="12.45" customHeight="1" x14ac:dyDescent="0.3">
      <c r="A35" s="32"/>
      <c r="B35" s="158"/>
      <c r="C35" s="158" t="s">
        <v>194</v>
      </c>
      <c r="D35" s="158"/>
      <c r="E35" s="14">
        <v>60000</v>
      </c>
      <c r="F35" s="286">
        <v>0</v>
      </c>
      <c r="H35" s="171" t="s">
        <v>46</v>
      </c>
    </row>
    <row r="36" spans="1:8" s="179" customFormat="1" ht="12.45" customHeight="1" x14ac:dyDescent="0.3">
      <c r="A36" s="32"/>
      <c r="B36" s="185"/>
      <c r="C36" s="185" t="s">
        <v>33</v>
      </c>
      <c r="D36" s="185"/>
      <c r="E36" s="14">
        <v>20000</v>
      </c>
      <c r="F36" s="286">
        <v>0</v>
      </c>
    </row>
    <row r="37" spans="1:8" s="179" customFormat="1" ht="12.45" customHeight="1" x14ac:dyDescent="0.3">
      <c r="A37" s="32"/>
      <c r="C37" s="193" t="s">
        <v>225</v>
      </c>
      <c r="D37" s="195"/>
      <c r="E37" s="14">
        <v>25000</v>
      </c>
      <c r="F37" s="286">
        <v>0</v>
      </c>
    </row>
    <row r="38" spans="1:8" ht="12.45" customHeight="1" x14ac:dyDescent="0.3">
      <c r="A38" s="32"/>
      <c r="B38" s="89" t="s">
        <v>105</v>
      </c>
      <c r="C38" s="87"/>
      <c r="E38" s="14">
        <v>0</v>
      </c>
      <c r="F38" s="286">
        <v>0</v>
      </c>
    </row>
    <row r="39" spans="1:8" ht="12.45" customHeight="1" x14ac:dyDescent="0.3">
      <c r="A39" s="32"/>
      <c r="B39" s="78"/>
      <c r="C39" s="193" t="s">
        <v>223</v>
      </c>
      <c r="D39" s="79"/>
      <c r="E39" s="14">
        <v>50000</v>
      </c>
      <c r="F39" s="286">
        <v>0</v>
      </c>
    </row>
    <row r="40" spans="1:8" s="179" customFormat="1" ht="12.45" customHeight="1" x14ac:dyDescent="0.3">
      <c r="A40" s="32"/>
      <c r="C40" s="193" t="s">
        <v>224</v>
      </c>
      <c r="D40" s="195"/>
      <c r="E40" s="14">
        <v>30000</v>
      </c>
      <c r="F40" s="286">
        <v>0</v>
      </c>
    </row>
    <row r="41" spans="1:8" ht="12.45" customHeight="1" x14ac:dyDescent="0.3">
      <c r="A41" s="32"/>
      <c r="B41" s="452" t="s">
        <v>68</v>
      </c>
      <c r="C41" s="452"/>
      <c r="D41" s="453"/>
      <c r="E41" s="114">
        <f>SUM(E34:E40)</f>
        <v>185000</v>
      </c>
      <c r="F41" s="291">
        <f>SUM(F35:F40)</f>
        <v>0</v>
      </c>
    </row>
    <row r="42" spans="1:8" ht="12.45" customHeight="1" thickBot="1" x14ac:dyDescent="0.35">
      <c r="A42" s="435" t="s">
        <v>11</v>
      </c>
      <c r="B42" s="436"/>
      <c r="C42" s="436"/>
      <c r="D42" s="437"/>
      <c r="E42" s="76">
        <f>SUM(E41,E32)</f>
        <v>6120000</v>
      </c>
      <c r="F42" s="76">
        <f>SUM(F41,F32)</f>
        <v>6430000</v>
      </c>
    </row>
    <row r="43" spans="1:8" ht="7.2" customHeight="1" thickTop="1" x14ac:dyDescent="0.3"/>
    <row r="44" spans="1:8" s="137" customFormat="1" ht="12.45" customHeight="1" x14ac:dyDescent="0.3">
      <c r="A44" s="27"/>
      <c r="B44" s="27"/>
      <c r="C44" s="27"/>
      <c r="D44" s="27"/>
      <c r="E44" s="38"/>
    </row>
    <row r="45" spans="1:8" s="137" customFormat="1" ht="12.45" customHeight="1" x14ac:dyDescent="0.3">
      <c r="A45" s="27"/>
      <c r="B45" s="27"/>
      <c r="C45" s="27"/>
      <c r="D45" s="27"/>
      <c r="E45" s="38"/>
    </row>
    <row r="46" spans="1:8" s="137" customFormat="1" ht="12.45" customHeight="1" x14ac:dyDescent="0.3">
      <c r="A46" s="27"/>
      <c r="B46" s="148"/>
      <c r="C46" s="148"/>
      <c r="D46" s="148"/>
      <c r="E46" s="149"/>
    </row>
    <row r="47" spans="1:8" s="137" customFormat="1" ht="12.45" customHeight="1" x14ac:dyDescent="0.3">
      <c r="A47" s="27"/>
      <c r="B47" s="27"/>
      <c r="C47" s="112"/>
      <c r="D47" s="27"/>
      <c r="E47" s="38"/>
    </row>
    <row r="48" spans="1:8" s="137" customFormat="1" ht="12.9" customHeight="1" x14ac:dyDescent="0.3">
      <c r="A48" s="27" t="s">
        <v>21</v>
      </c>
      <c r="B48" s="27"/>
      <c r="C48" s="27"/>
      <c r="D48" s="27"/>
      <c r="E48" s="38"/>
    </row>
    <row r="49" spans="1:5" s="137" customFormat="1" ht="12.9" customHeight="1" x14ac:dyDescent="0.3">
      <c r="A49" s="27"/>
      <c r="B49" s="27"/>
      <c r="C49" s="27"/>
      <c r="D49" s="27"/>
      <c r="E49" s="38"/>
    </row>
    <row r="50" spans="1:5" s="137" customFormat="1" ht="14.1" customHeight="1" x14ac:dyDescent="0.3">
      <c r="A50" s="27"/>
      <c r="B50" s="148"/>
      <c r="C50" s="148" t="s">
        <v>268</v>
      </c>
      <c r="D50" s="148"/>
      <c r="E50" s="149"/>
    </row>
    <row r="51" spans="1:5" s="179" customFormat="1" ht="14.1" customHeight="1" x14ac:dyDescent="0.3">
      <c r="A51" s="27"/>
      <c r="B51" s="27"/>
      <c r="C51" s="112" t="s">
        <v>22</v>
      </c>
      <c r="D51" s="27"/>
      <c r="E51" s="38"/>
    </row>
    <row r="52" spans="1:5" s="111" customFormat="1" x14ac:dyDescent="0.3">
      <c r="E52" s="169"/>
    </row>
    <row r="53" spans="1:5" s="111" customFormat="1" x14ac:dyDescent="0.3">
      <c r="E53" s="169"/>
    </row>
    <row r="54" spans="1:5" s="111" customFormat="1" x14ac:dyDescent="0.3">
      <c r="E54" s="169"/>
    </row>
    <row r="55" spans="1:5" s="111" customFormat="1" x14ac:dyDescent="0.3">
      <c r="E55" s="169"/>
    </row>
    <row r="56" spans="1:5" s="111" customFormat="1" x14ac:dyDescent="0.3">
      <c r="E56" s="169"/>
    </row>
    <row r="57" spans="1:5" s="111" customFormat="1" x14ac:dyDescent="0.3">
      <c r="E57" s="169"/>
    </row>
    <row r="58" spans="1:5" s="111" customFormat="1" x14ac:dyDescent="0.3">
      <c r="E58" s="169"/>
    </row>
    <row r="59" spans="1:5" s="111" customFormat="1" x14ac:dyDescent="0.3">
      <c r="E59" s="169"/>
    </row>
    <row r="60" spans="1:5" s="111" customFormat="1" x14ac:dyDescent="0.3">
      <c r="E60" s="169"/>
    </row>
    <row r="61" spans="1:5" s="111" customFormat="1" x14ac:dyDescent="0.3">
      <c r="E61" s="169"/>
    </row>
    <row r="62" spans="1:5" s="111" customFormat="1" x14ac:dyDescent="0.3">
      <c r="E62" s="169"/>
    </row>
    <row r="63" spans="1:5" s="111" customFormat="1" x14ac:dyDescent="0.3">
      <c r="E63" s="169"/>
    </row>
  </sheetData>
  <mergeCells count="24">
    <mergeCell ref="C28:D28"/>
    <mergeCell ref="B41:D41"/>
    <mergeCell ref="B20:D20"/>
    <mergeCell ref="B25:D25"/>
    <mergeCell ref="B27:D27"/>
    <mergeCell ref="B32:D32"/>
    <mergeCell ref="A33:D33"/>
    <mergeCell ref="B34:D34"/>
    <mergeCell ref="A42:D42"/>
    <mergeCell ref="A4:F4"/>
    <mergeCell ref="A5:F5"/>
    <mergeCell ref="C18:D18"/>
    <mergeCell ref="C21:D21"/>
    <mergeCell ref="C26:D26"/>
    <mergeCell ref="A6:E6"/>
    <mergeCell ref="A7:E7"/>
    <mergeCell ref="A8:D8"/>
    <mergeCell ref="A9:D10"/>
    <mergeCell ref="A11:D11"/>
    <mergeCell ref="B17:D17"/>
    <mergeCell ref="C16:D16"/>
    <mergeCell ref="B13:D13"/>
    <mergeCell ref="B15:D15"/>
    <mergeCell ref="C14:D14"/>
  </mergeCells>
  <pageMargins left="1.2" right="0.39370078740157483" top="0.19685039370078741" bottom="0.11811023622047245" header="0.11811023622047245" footer="0"/>
  <pageSetup paperSize="14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2"/>
  <sheetViews>
    <sheetView topLeftCell="A4" workbookViewId="0">
      <selection activeCell="H16" sqref="H16"/>
    </sheetView>
  </sheetViews>
  <sheetFormatPr defaultRowHeight="14.4" x14ac:dyDescent="0.3"/>
  <cols>
    <col min="1" max="1" width="1.6640625" customWidth="1"/>
    <col min="2" max="2" width="1.88671875" customWidth="1"/>
    <col min="3" max="3" width="2.33203125" customWidth="1"/>
    <col min="4" max="4" width="42.5546875" customWidth="1"/>
    <col min="5" max="5" width="15.88671875" customWidth="1"/>
    <col min="6" max="6" width="16.88671875" customWidth="1"/>
  </cols>
  <sheetData>
    <row r="1" spans="1:6" ht="12.9" customHeight="1" x14ac:dyDescent="0.3">
      <c r="E1" s="10"/>
    </row>
    <row r="2" spans="1:6" ht="12.9" customHeight="1" x14ac:dyDescent="0.3">
      <c r="A2" s="439"/>
      <c r="B2" s="439"/>
      <c r="C2" s="439"/>
      <c r="D2" s="439"/>
      <c r="E2" s="439"/>
    </row>
    <row r="3" spans="1:6" s="27" customFormat="1" ht="14.1" customHeight="1" x14ac:dyDescent="0.3">
      <c r="B3" s="27" t="s">
        <v>0</v>
      </c>
      <c r="E3" s="38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</row>
    <row r="5" spans="1:6" s="27" customFormat="1" ht="14.1" customHeight="1" x14ac:dyDescent="0.3">
      <c r="A5" s="439" t="s">
        <v>174</v>
      </c>
      <c r="B5" s="439"/>
      <c r="C5" s="439"/>
      <c r="D5" s="439"/>
      <c r="E5" s="439"/>
    </row>
    <row r="6" spans="1:6" ht="20.25" customHeight="1" thickBot="1" x14ac:dyDescent="0.35">
      <c r="A6" s="154" t="s">
        <v>119</v>
      </c>
      <c r="B6" s="154"/>
    </row>
    <row r="7" spans="1:6" s="202" customFormat="1" ht="13.05" customHeight="1" x14ac:dyDescent="0.3">
      <c r="A7" s="445" t="s">
        <v>1</v>
      </c>
      <c r="B7" s="446"/>
      <c r="C7" s="446"/>
      <c r="D7" s="447"/>
      <c r="E7" s="228" t="s">
        <v>265</v>
      </c>
      <c r="F7" s="228" t="s">
        <v>18</v>
      </c>
    </row>
    <row r="8" spans="1:6" s="202" customFormat="1" ht="13.05" customHeight="1" x14ac:dyDescent="0.3">
      <c r="A8" s="448"/>
      <c r="B8" s="449"/>
      <c r="C8" s="449"/>
      <c r="D8" s="450"/>
      <c r="E8" s="236" t="s">
        <v>266</v>
      </c>
      <c r="F8" s="229" t="s">
        <v>19</v>
      </c>
    </row>
    <row r="9" spans="1:6" s="202" customFormat="1" ht="13.05" customHeight="1" thickBot="1" x14ac:dyDescent="0.35">
      <c r="A9" s="431" t="s">
        <v>190</v>
      </c>
      <c r="B9" s="432"/>
      <c r="C9" s="432"/>
      <c r="D9" s="433"/>
      <c r="E9" s="168" t="s">
        <v>46</v>
      </c>
      <c r="F9" s="237" t="s">
        <v>267</v>
      </c>
    </row>
    <row r="10" spans="1:6" ht="12.9" customHeight="1" x14ac:dyDescent="0.3">
      <c r="A10" s="477"/>
      <c r="B10" s="478"/>
      <c r="C10" s="478"/>
      <c r="D10" s="479"/>
      <c r="E10" s="127"/>
      <c r="F10" s="239"/>
    </row>
    <row r="11" spans="1:6" ht="12.9" customHeight="1" x14ac:dyDescent="0.3">
      <c r="A11" s="5"/>
      <c r="B11" s="6"/>
      <c r="C11" s="13"/>
      <c r="D11" s="6"/>
      <c r="E11" s="9"/>
      <c r="F11" s="175"/>
    </row>
    <row r="12" spans="1:6" ht="12.9" customHeight="1" x14ac:dyDescent="0.3">
      <c r="A12" s="11" t="s">
        <v>114</v>
      </c>
      <c r="B12" s="13"/>
      <c r="C12" s="6"/>
      <c r="D12" s="7"/>
      <c r="E12" s="9"/>
      <c r="F12" s="175"/>
    </row>
    <row r="13" spans="1:6" ht="12.9" customHeight="1" x14ac:dyDescent="0.3">
      <c r="A13" s="5"/>
      <c r="B13" s="6"/>
      <c r="C13" s="15"/>
      <c r="D13" s="7"/>
      <c r="E13" s="14"/>
      <c r="F13" s="175"/>
    </row>
    <row r="14" spans="1:6" ht="12.75" customHeight="1" x14ac:dyDescent="0.3">
      <c r="A14" s="5"/>
      <c r="B14" s="6"/>
      <c r="C14" s="12" t="s">
        <v>38</v>
      </c>
      <c r="D14" s="7"/>
      <c r="E14" s="14">
        <v>12000</v>
      </c>
      <c r="F14" s="14">
        <v>12000</v>
      </c>
    </row>
    <row r="15" spans="1:6" s="1" customFormat="1" ht="12.9" customHeight="1" x14ac:dyDescent="0.3">
      <c r="A15" s="11"/>
      <c r="B15" s="13"/>
      <c r="C15" s="15" t="s">
        <v>27</v>
      </c>
      <c r="D15" s="107"/>
      <c r="E15" s="19">
        <f>SUM(E14)</f>
        <v>12000</v>
      </c>
      <c r="F15" s="19">
        <f>SUM(F14)</f>
        <v>12000</v>
      </c>
    </row>
    <row r="16" spans="1:6" ht="12.9" customHeight="1" x14ac:dyDescent="0.3">
      <c r="A16" s="5"/>
      <c r="B16" s="6"/>
      <c r="C16" s="12"/>
      <c r="D16" s="7"/>
      <c r="E16" s="14"/>
      <c r="F16" s="14"/>
    </row>
    <row r="17" spans="1:6" ht="12.9" customHeight="1" x14ac:dyDescent="0.3">
      <c r="A17" s="5"/>
      <c r="B17" s="6"/>
      <c r="C17" s="12" t="s">
        <v>39</v>
      </c>
      <c r="D17" s="7"/>
      <c r="E17" s="14">
        <v>12000</v>
      </c>
      <c r="F17" s="14">
        <v>12000</v>
      </c>
    </row>
    <row r="18" spans="1:6" s="1" customFormat="1" ht="12.9" customHeight="1" x14ac:dyDescent="0.3">
      <c r="A18" s="11"/>
      <c r="B18" s="13"/>
      <c r="C18" s="15" t="s">
        <v>27</v>
      </c>
      <c r="D18" s="107"/>
      <c r="E18" s="19">
        <f>SUM(E17)</f>
        <v>12000</v>
      </c>
      <c r="F18" s="19">
        <f>SUM(F17)</f>
        <v>12000</v>
      </c>
    </row>
    <row r="19" spans="1:6" ht="12.9" customHeight="1" x14ac:dyDescent="0.3">
      <c r="A19" s="5"/>
      <c r="B19" s="6"/>
      <c r="C19" s="15"/>
      <c r="D19" s="7"/>
      <c r="E19" s="14"/>
      <c r="F19" s="14"/>
    </row>
    <row r="20" spans="1:6" ht="12.9" customHeight="1" x14ac:dyDescent="0.3">
      <c r="A20" s="5"/>
      <c r="B20" s="6"/>
      <c r="C20" s="12" t="s">
        <v>115</v>
      </c>
      <c r="D20" s="7"/>
      <c r="E20" s="14">
        <v>12000</v>
      </c>
      <c r="F20" s="14">
        <v>12000</v>
      </c>
    </row>
    <row r="21" spans="1:6" s="1" customFormat="1" ht="12.9" customHeight="1" x14ac:dyDescent="0.3">
      <c r="A21" s="11"/>
      <c r="B21" s="13"/>
      <c r="C21" s="15" t="s">
        <v>27</v>
      </c>
      <c r="D21" s="107"/>
      <c r="E21" s="19">
        <f>SUM(E20)</f>
        <v>12000</v>
      </c>
      <c r="F21" s="19">
        <f>SUM(F20)</f>
        <v>12000</v>
      </c>
    </row>
    <row r="22" spans="1:6" ht="12.9" customHeight="1" x14ac:dyDescent="0.3">
      <c r="A22" s="5"/>
      <c r="B22" s="6"/>
      <c r="C22" s="15"/>
      <c r="D22" s="7"/>
      <c r="E22" s="9"/>
      <c r="F22" s="175"/>
    </row>
    <row r="23" spans="1:6" ht="12.9" customHeight="1" x14ac:dyDescent="0.3">
      <c r="A23" s="5"/>
      <c r="B23" s="6"/>
      <c r="C23" s="12" t="s">
        <v>40</v>
      </c>
      <c r="D23" s="7"/>
      <c r="E23" s="14">
        <v>36000</v>
      </c>
      <c r="F23" s="14">
        <v>36000</v>
      </c>
    </row>
    <row r="24" spans="1:6" s="1" customFormat="1" ht="12.9" customHeight="1" x14ac:dyDescent="0.3">
      <c r="A24" s="11"/>
      <c r="B24" s="13"/>
      <c r="C24" s="15" t="s">
        <v>27</v>
      </c>
      <c r="D24" s="107"/>
      <c r="E24" s="19">
        <f>SUM(E23)</f>
        <v>36000</v>
      </c>
      <c r="F24" s="19">
        <f>SUM(F23)</f>
        <v>36000</v>
      </c>
    </row>
    <row r="25" spans="1:6" ht="12.9" customHeight="1" x14ac:dyDescent="0.3">
      <c r="A25" s="5"/>
      <c r="B25" s="6"/>
      <c r="C25" s="12"/>
      <c r="D25" s="7"/>
      <c r="E25" s="9"/>
      <c r="F25" s="175"/>
    </row>
    <row r="26" spans="1:6" s="171" customFormat="1" ht="12.9" customHeight="1" x14ac:dyDescent="0.3">
      <c r="A26" s="172"/>
      <c r="B26" s="173"/>
      <c r="C26" s="177" t="s">
        <v>211</v>
      </c>
      <c r="D26" s="174"/>
      <c r="E26" s="14">
        <v>12000</v>
      </c>
      <c r="F26" s="14">
        <v>12000</v>
      </c>
    </row>
    <row r="27" spans="1:6" s="171" customFormat="1" ht="12.9" customHeight="1" x14ac:dyDescent="0.3">
      <c r="A27" s="172"/>
      <c r="B27" s="173"/>
      <c r="C27" s="178" t="s">
        <v>27</v>
      </c>
      <c r="D27" s="174"/>
      <c r="E27" s="170">
        <f>SUM(E26)</f>
        <v>12000</v>
      </c>
      <c r="F27" s="170">
        <f>SUM(F26)</f>
        <v>12000</v>
      </c>
    </row>
    <row r="28" spans="1:6" s="171" customFormat="1" ht="12.9" customHeight="1" x14ac:dyDescent="0.3">
      <c r="A28" s="172"/>
      <c r="B28" s="173"/>
      <c r="C28" s="177"/>
      <c r="D28" s="174"/>
      <c r="E28" s="175"/>
      <c r="F28" s="175"/>
    </row>
    <row r="29" spans="1:6" ht="12.9" customHeight="1" x14ac:dyDescent="0.3">
      <c r="A29" s="5"/>
      <c r="B29" s="6"/>
      <c r="C29" s="15" t="s">
        <v>41</v>
      </c>
      <c r="D29" s="7"/>
      <c r="E29" s="17">
        <f>SUM(E24,E21,E18,E15,E27)</f>
        <v>84000</v>
      </c>
      <c r="F29" s="17">
        <f>SUM(F24,F21,F18,F15,F27)</f>
        <v>84000</v>
      </c>
    </row>
    <row r="30" spans="1:6" ht="12.9" customHeight="1" x14ac:dyDescent="0.3">
      <c r="A30" s="5"/>
      <c r="B30" s="6"/>
      <c r="C30" s="6"/>
      <c r="D30" s="7"/>
      <c r="E30" s="9"/>
      <c r="F30" s="175"/>
    </row>
    <row r="31" spans="1:6" ht="12.9" customHeight="1" thickBot="1" x14ac:dyDescent="0.35">
      <c r="A31" s="8" t="s">
        <v>11</v>
      </c>
      <c r="B31" s="126"/>
      <c r="C31" s="2"/>
      <c r="D31" s="3"/>
      <c r="E31" s="104">
        <f>SUM(E29:E30)</f>
        <v>84000</v>
      </c>
      <c r="F31" s="104">
        <f>SUM(F29:F30)</f>
        <v>84000</v>
      </c>
    </row>
    <row r="32" spans="1:6" ht="12.9" customHeight="1" thickTop="1" x14ac:dyDescent="0.3"/>
    <row r="33" spans="1:5" s="137" customFormat="1" ht="12.9" customHeight="1" x14ac:dyDescent="0.3"/>
    <row r="34" spans="1:5" s="137" customFormat="1" ht="14.1" customHeight="1" x14ac:dyDescent="0.3">
      <c r="A34" s="27" t="s">
        <v>21</v>
      </c>
      <c r="B34" s="27"/>
      <c r="C34" s="27"/>
      <c r="D34" s="27"/>
      <c r="E34" s="38"/>
    </row>
    <row r="35" spans="1:5" s="137" customFormat="1" ht="14.1" customHeight="1" x14ac:dyDescent="0.3">
      <c r="A35" s="27"/>
      <c r="B35" s="27"/>
      <c r="C35" s="27"/>
      <c r="D35" s="27"/>
      <c r="E35" s="38"/>
    </row>
    <row r="36" spans="1:5" s="137" customFormat="1" ht="14.1" customHeight="1" x14ac:dyDescent="0.3">
      <c r="A36" s="27"/>
      <c r="B36" s="148"/>
      <c r="C36" s="148" t="s">
        <v>26</v>
      </c>
      <c r="D36" s="148"/>
      <c r="E36" s="149"/>
    </row>
    <row r="37" spans="1:5" s="137" customFormat="1" ht="14.1" customHeight="1" x14ac:dyDescent="0.3">
      <c r="A37" s="27"/>
      <c r="B37" s="27"/>
      <c r="C37" s="112" t="s">
        <v>22</v>
      </c>
      <c r="D37" s="27"/>
      <c r="E37" s="38"/>
    </row>
    <row r="38" spans="1:5" s="137" customFormat="1" ht="12.9" customHeight="1" x14ac:dyDescent="0.3">
      <c r="D38" s="137" t="s">
        <v>48</v>
      </c>
      <c r="E38" s="231"/>
    </row>
    <row r="39" spans="1:5" s="137" customFormat="1" x14ac:dyDescent="0.3"/>
    <row r="42" spans="1:5" x14ac:dyDescent="0.3">
      <c r="D42" t="s">
        <v>49</v>
      </c>
    </row>
  </sheetData>
  <mergeCells count="6">
    <mergeCell ref="A10:D10"/>
    <mergeCell ref="A2:E2"/>
    <mergeCell ref="A4:E4"/>
    <mergeCell ref="A5:E5"/>
    <mergeCell ref="A7:D8"/>
    <mergeCell ref="A9:D9"/>
  </mergeCells>
  <pageMargins left="1.02" right="0.39370078740157483" top="0.6692913385826772" bottom="0.74803149606299213" header="0.31496062992125984" footer="0.31496062992125984"/>
  <pageSetup paperSize="5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3"/>
  <sheetViews>
    <sheetView workbookViewId="0">
      <selection activeCell="K21" sqref="K21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6.44140625" customWidth="1"/>
    <col min="7" max="7" width="16.88671875" customWidth="1"/>
    <col min="8" max="8" width="18.44140625" customWidth="1"/>
    <col min="9" max="9" width="19.88671875" customWidth="1"/>
    <col min="10" max="10" width="18.109375" customWidth="1"/>
    <col min="11" max="11" width="11.33203125" customWidth="1"/>
  </cols>
  <sheetData>
    <row r="1" spans="1:11" x14ac:dyDescent="0.3">
      <c r="J1" s="10"/>
    </row>
    <row r="2" spans="1:11" x14ac:dyDescent="0.3">
      <c r="A2" s="439"/>
      <c r="B2" s="439"/>
      <c r="C2" s="439"/>
      <c r="D2" s="439"/>
      <c r="E2" s="439"/>
      <c r="F2" s="439"/>
      <c r="G2" s="439"/>
      <c r="H2" s="439"/>
      <c r="I2" s="439"/>
      <c r="J2" s="439"/>
    </row>
    <row r="3" spans="1:11" s="27" customFormat="1" ht="14.1" customHeight="1" x14ac:dyDescent="0.3">
      <c r="B3" s="27" t="s">
        <v>180</v>
      </c>
      <c r="E3" s="164"/>
      <c r="F3" s="38"/>
      <c r="G3" s="38"/>
      <c r="H3" s="38"/>
      <c r="I3" s="38"/>
      <c r="J3" s="187" t="s">
        <v>189</v>
      </c>
    </row>
    <row r="4" spans="1:11" s="27" customFormat="1" ht="14.1" customHeight="1" x14ac:dyDescent="0.3">
      <c r="A4" s="438" t="s">
        <v>173</v>
      </c>
      <c r="B4" s="438"/>
      <c r="C4" s="438"/>
      <c r="D4" s="438"/>
      <c r="E4" s="438"/>
      <c r="F4" s="438"/>
      <c r="G4" s="438"/>
      <c r="H4" s="438"/>
      <c r="I4" s="438"/>
      <c r="J4" s="438"/>
    </row>
    <row r="5" spans="1:11" s="27" customFormat="1" ht="14.1" customHeight="1" x14ac:dyDescent="0.3">
      <c r="A5" s="439" t="s">
        <v>174</v>
      </c>
      <c r="B5" s="439"/>
      <c r="C5" s="439"/>
      <c r="D5" s="439"/>
      <c r="E5" s="439"/>
      <c r="F5" s="439"/>
      <c r="G5" s="439"/>
      <c r="H5" s="439"/>
      <c r="I5" s="439"/>
      <c r="J5" s="439"/>
    </row>
    <row r="6" spans="1:11" ht="15" thickBot="1" x14ac:dyDescent="0.35">
      <c r="A6" t="s">
        <v>264</v>
      </c>
      <c r="D6" t="s">
        <v>216</v>
      </c>
    </row>
    <row r="7" spans="1:11" ht="15" thickBot="1" x14ac:dyDescent="0.35">
      <c r="A7" s="25"/>
      <c r="B7" s="163"/>
      <c r="C7" s="163"/>
      <c r="D7" s="163"/>
      <c r="E7" s="26"/>
      <c r="F7" s="160"/>
      <c r="G7" s="482" t="s">
        <v>15</v>
      </c>
      <c r="H7" s="482"/>
      <c r="I7" s="482"/>
      <c r="J7" s="483" t="s">
        <v>18</v>
      </c>
    </row>
    <row r="8" spans="1:11" x14ac:dyDescent="0.3">
      <c r="A8" s="485" t="s">
        <v>1</v>
      </c>
      <c r="B8" s="486"/>
      <c r="C8" s="486"/>
      <c r="D8" s="487"/>
      <c r="E8" s="491" t="s">
        <v>12</v>
      </c>
      <c r="F8" s="161" t="s">
        <v>13</v>
      </c>
      <c r="G8" s="493" t="s">
        <v>14</v>
      </c>
      <c r="H8" s="493" t="s">
        <v>17</v>
      </c>
      <c r="I8" s="493" t="s">
        <v>16</v>
      </c>
      <c r="J8" s="484"/>
    </row>
    <row r="9" spans="1:11" ht="15" thickBot="1" x14ac:dyDescent="0.35">
      <c r="A9" s="488"/>
      <c r="B9" s="489"/>
      <c r="C9" s="489"/>
      <c r="D9" s="490"/>
      <c r="E9" s="492"/>
      <c r="F9" s="125" t="s">
        <v>14</v>
      </c>
      <c r="G9" s="494"/>
      <c r="H9" s="494"/>
      <c r="I9" s="494"/>
      <c r="J9" s="125" t="s">
        <v>19</v>
      </c>
    </row>
    <row r="10" spans="1:11" x14ac:dyDescent="0.3">
      <c r="A10" s="165"/>
      <c r="B10" s="166"/>
      <c r="C10" s="166"/>
      <c r="D10" s="167"/>
      <c r="E10" s="127"/>
      <c r="F10" s="127"/>
      <c r="G10" s="127"/>
      <c r="H10" s="127"/>
      <c r="I10" s="127"/>
      <c r="J10" s="127"/>
    </row>
    <row r="11" spans="1:11" x14ac:dyDescent="0.3">
      <c r="A11" s="11" t="s">
        <v>175</v>
      </c>
      <c r="B11" s="13"/>
      <c r="C11" s="6"/>
      <c r="D11" s="7"/>
      <c r="E11" s="9"/>
      <c r="F11" s="14"/>
      <c r="G11" s="9"/>
      <c r="H11" s="9"/>
      <c r="I11" s="175"/>
      <c r="J11" s="175"/>
    </row>
    <row r="12" spans="1:11" ht="18" x14ac:dyDescent="0.35">
      <c r="A12" s="5"/>
      <c r="B12" s="6"/>
      <c r="C12" s="48" t="s">
        <v>176</v>
      </c>
      <c r="D12" s="28"/>
      <c r="E12" s="39"/>
      <c r="F12" s="14">
        <v>9118910.6199999992</v>
      </c>
      <c r="G12" s="14">
        <v>3048318.62</v>
      </c>
      <c r="H12" s="14">
        <v>18338345.379999999</v>
      </c>
      <c r="I12" s="14">
        <f>SUM(G12:H12)</f>
        <v>21386664</v>
      </c>
      <c r="J12" s="82">
        <v>24231168.600000001</v>
      </c>
      <c r="K12" s="201"/>
    </row>
    <row r="13" spans="1:11" x14ac:dyDescent="0.3">
      <c r="A13" s="5"/>
      <c r="B13" s="6"/>
      <c r="C13" s="48" t="s">
        <v>177</v>
      </c>
      <c r="D13" s="28"/>
      <c r="E13" s="39"/>
      <c r="F13" s="14">
        <v>2383474.65</v>
      </c>
      <c r="G13" s="14">
        <v>3004712.63</v>
      </c>
      <c r="H13" s="14">
        <v>2466953.5699999998</v>
      </c>
      <c r="I13" s="14">
        <f>SUM(G13:H13)</f>
        <v>5471666.1999999993</v>
      </c>
      <c r="J13" s="82">
        <v>6182792.1500000004</v>
      </c>
    </row>
    <row r="14" spans="1:11" x14ac:dyDescent="0.3">
      <c r="A14" s="5"/>
      <c r="B14" s="6"/>
      <c r="C14" s="48" t="s">
        <v>178</v>
      </c>
      <c r="D14" s="28"/>
      <c r="E14" s="39"/>
      <c r="F14" s="14">
        <v>0</v>
      </c>
      <c r="G14" s="14">
        <v>0</v>
      </c>
      <c r="H14" s="14">
        <v>14000</v>
      </c>
      <c r="I14" s="14">
        <f>SUM(G14:H14)</f>
        <v>14000</v>
      </c>
      <c r="J14" s="82">
        <v>14000</v>
      </c>
    </row>
    <row r="15" spans="1:11" x14ac:dyDescent="0.3">
      <c r="A15" s="5"/>
      <c r="B15" s="6"/>
      <c r="C15" s="71" t="s">
        <v>179</v>
      </c>
      <c r="D15" s="28"/>
      <c r="E15" s="39"/>
      <c r="F15" s="14">
        <v>980302.24</v>
      </c>
      <c r="G15" s="14">
        <v>307946.81</v>
      </c>
      <c r="H15" s="14">
        <v>1836313.19</v>
      </c>
      <c r="I15" s="14">
        <f>SUM(G15:H15)</f>
        <v>2144260</v>
      </c>
      <c r="J15" s="82">
        <v>4600312.28</v>
      </c>
    </row>
    <row r="16" spans="1:11" x14ac:dyDescent="0.3">
      <c r="A16" s="5"/>
      <c r="B16" s="6"/>
      <c r="C16" s="30" t="s">
        <v>263</v>
      </c>
      <c r="D16" s="30"/>
      <c r="E16" s="75"/>
      <c r="F16" s="17">
        <f>SUM(F12:F15)</f>
        <v>12482687.51</v>
      </c>
      <c r="G16" s="17">
        <f>SUM(G12:G15)</f>
        <v>6360978.0599999996</v>
      </c>
      <c r="H16" s="17">
        <f>SUM(H12:H15)</f>
        <v>22655612.140000001</v>
      </c>
      <c r="I16" s="17">
        <f>SUM(I12:I15)</f>
        <v>29016590.199999999</v>
      </c>
      <c r="J16" s="17">
        <f>SUM(J12:J15)</f>
        <v>35028273.030000001</v>
      </c>
    </row>
    <row r="17" spans="1:12" x14ac:dyDescent="0.3">
      <c r="A17" s="5"/>
      <c r="B17" s="6"/>
      <c r="C17" s="15"/>
      <c r="D17" s="7"/>
      <c r="E17" s="9"/>
      <c r="F17" s="9"/>
      <c r="G17" s="9"/>
      <c r="H17" s="9"/>
      <c r="I17" s="9"/>
      <c r="J17" s="9"/>
    </row>
    <row r="18" spans="1:12" ht="15" thickBot="1" x14ac:dyDescent="0.35">
      <c r="A18" s="8" t="s">
        <v>11</v>
      </c>
      <c r="B18" s="126"/>
      <c r="C18" s="2"/>
      <c r="D18" s="3"/>
      <c r="E18" s="4"/>
      <c r="F18" s="92">
        <f>+F16</f>
        <v>12482687.51</v>
      </c>
      <c r="G18" s="92">
        <f>SUM(G16:G17)</f>
        <v>6360978.0599999996</v>
      </c>
      <c r="H18" s="92">
        <f>SUM(H16:H17)</f>
        <v>22655612.140000001</v>
      </c>
      <c r="I18" s="92">
        <f>SUM(I16:I17)</f>
        <v>29016590.199999999</v>
      </c>
      <c r="J18" s="92">
        <f>SUM(J16:J17)</f>
        <v>35028273.030000001</v>
      </c>
    </row>
    <row r="19" spans="1:12" ht="15" thickTop="1" x14ac:dyDescent="0.3"/>
    <row r="20" spans="1:12" s="137" customFormat="1" ht="14.1" customHeight="1" x14ac:dyDescent="0.3">
      <c r="A20" s="27" t="s">
        <v>21</v>
      </c>
      <c r="B20" s="27"/>
      <c r="C20" s="27"/>
      <c r="D20" s="27"/>
      <c r="E20" s="24" t="s">
        <v>23</v>
      </c>
      <c r="F20" s="38"/>
      <c r="G20" s="38"/>
      <c r="H20" s="34" t="s">
        <v>24</v>
      </c>
      <c r="I20" s="38"/>
      <c r="J20" s="38"/>
    </row>
    <row r="21" spans="1:12" s="137" customFormat="1" ht="14.1" customHeight="1" x14ac:dyDescent="0.3">
      <c r="A21" s="27"/>
      <c r="B21" s="27"/>
      <c r="C21" s="27"/>
      <c r="D21" s="27"/>
      <c r="E21" s="164"/>
      <c r="F21" s="38"/>
      <c r="G21" s="38"/>
      <c r="H21" s="38"/>
      <c r="I21" s="38"/>
      <c r="J21" s="38"/>
      <c r="L21" s="137" t="s">
        <v>46</v>
      </c>
    </row>
    <row r="22" spans="1:12" s="137" customFormat="1" ht="14.1" customHeight="1" x14ac:dyDescent="0.3">
      <c r="A22" s="27"/>
      <c r="B22" s="148"/>
      <c r="C22" s="148" t="s">
        <v>26</v>
      </c>
      <c r="D22" s="148"/>
      <c r="E22" s="148"/>
      <c r="F22" s="148" t="s">
        <v>25</v>
      </c>
      <c r="G22" s="148"/>
      <c r="H22" s="149"/>
      <c r="I22" s="148" t="s">
        <v>26</v>
      </c>
      <c r="J22" s="149"/>
    </row>
    <row r="23" spans="1:12" s="137" customFormat="1" ht="14.1" customHeight="1" x14ac:dyDescent="0.3">
      <c r="A23" s="27"/>
      <c r="B23" s="27"/>
      <c r="C23" s="112" t="s">
        <v>22</v>
      </c>
      <c r="D23" s="27"/>
      <c r="E23" s="164"/>
      <c r="F23" s="112" t="s">
        <v>128</v>
      </c>
      <c r="G23" s="27"/>
      <c r="H23" s="38"/>
      <c r="I23" s="112" t="s">
        <v>135</v>
      </c>
      <c r="J23" s="38"/>
    </row>
    <row r="24" spans="1:12" s="137" customFormat="1" ht="12.9" customHeight="1" x14ac:dyDescent="0.3">
      <c r="D24" s="137" t="s">
        <v>48</v>
      </c>
      <c r="E24" s="480" t="s">
        <v>128</v>
      </c>
      <c r="F24" s="480"/>
      <c r="G24" s="480"/>
      <c r="H24" s="481" t="s">
        <v>135</v>
      </c>
      <c r="I24" s="481"/>
      <c r="J24" s="481"/>
    </row>
    <row r="25" spans="1:12" s="137" customFormat="1" x14ac:dyDescent="0.3">
      <c r="H25" s="145"/>
    </row>
    <row r="26" spans="1:12" x14ac:dyDescent="0.3">
      <c r="H26" s="23"/>
    </row>
    <row r="27" spans="1:12" x14ac:dyDescent="0.3">
      <c r="H27" s="23"/>
    </row>
    <row r="28" spans="1:12" x14ac:dyDescent="0.3">
      <c r="H28" s="23"/>
    </row>
    <row r="29" spans="1:12" x14ac:dyDescent="0.3">
      <c r="H29" s="23"/>
    </row>
    <row r="30" spans="1:12" x14ac:dyDescent="0.3">
      <c r="H30" s="23"/>
    </row>
    <row r="31" spans="1:12" x14ac:dyDescent="0.3">
      <c r="H31" s="23"/>
    </row>
    <row r="32" spans="1:12" x14ac:dyDescent="0.3">
      <c r="H32" s="23"/>
    </row>
    <row r="33" spans="8:8" x14ac:dyDescent="0.3">
      <c r="H33" s="23"/>
    </row>
  </sheetData>
  <mergeCells count="12">
    <mergeCell ref="E24:G24"/>
    <mergeCell ref="H24:J24"/>
    <mergeCell ref="A2:J2"/>
    <mergeCell ref="A4:J4"/>
    <mergeCell ref="A5:J5"/>
    <mergeCell ref="G7:I7"/>
    <mergeCell ref="J7:J8"/>
    <mergeCell ref="A8:D9"/>
    <mergeCell ref="E8:E9"/>
    <mergeCell ref="G8:G9"/>
    <mergeCell ref="H8:H9"/>
    <mergeCell ref="I8:I9"/>
  </mergeCells>
  <pageMargins left="2.09" right="0.2" top="1.0236220472440944" bottom="0.74803149606299213" header="0.31496062992125984" footer="0.31496062992125984"/>
  <pageSetup paperSize="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DDB2D-CEE5-4A2E-9552-BAB74C55EEFF}">
  <dimension ref="A1:H25"/>
  <sheetViews>
    <sheetView topLeftCell="A2" zoomScaleNormal="100" workbookViewId="0">
      <selection activeCell="G12" sqref="G12"/>
    </sheetView>
  </sheetViews>
  <sheetFormatPr defaultRowHeight="14.4" x14ac:dyDescent="0.3"/>
  <cols>
    <col min="1" max="1" width="18.88671875" style="202" customWidth="1"/>
    <col min="2" max="2" width="17.6640625" style="23" customWidth="1"/>
    <col min="3" max="3" width="17.77734375" style="23" customWidth="1"/>
    <col min="4" max="16384" width="8.88671875" style="202"/>
  </cols>
  <sheetData>
    <row r="1" spans="1:3" ht="15.6" x14ac:dyDescent="0.3">
      <c r="A1" s="495" t="s">
        <v>314</v>
      </c>
      <c r="B1" s="495"/>
      <c r="C1" s="495"/>
    </row>
    <row r="2" spans="1:3" x14ac:dyDescent="0.3">
      <c r="A2" s="496" t="s">
        <v>315</v>
      </c>
      <c r="B2" s="496"/>
      <c r="C2" s="496"/>
    </row>
    <row r="4" spans="1:3" x14ac:dyDescent="0.3">
      <c r="B4" s="297" t="s">
        <v>312</v>
      </c>
      <c r="C4" s="297" t="s">
        <v>313</v>
      </c>
    </row>
    <row r="5" spans="1:3" x14ac:dyDescent="0.3">
      <c r="A5" s="202" t="s">
        <v>292</v>
      </c>
      <c r="B5" s="292">
        <f>'Mayor''s Office (2)'!$F$75</f>
        <v>16836200</v>
      </c>
      <c r="C5" s="292">
        <f>'Mayor''s Office (2)'!$F$88</f>
        <v>420000</v>
      </c>
    </row>
    <row r="6" spans="1:3" x14ac:dyDescent="0.3">
      <c r="A6" s="202" t="s">
        <v>293</v>
      </c>
      <c r="B6" s="293">
        <f>'SB Legislative (2)'!$F$32</f>
        <v>6430000</v>
      </c>
      <c r="C6" s="293">
        <f>'SB Legislative (2)'!$F$41</f>
        <v>0</v>
      </c>
    </row>
    <row r="7" spans="1:3" x14ac:dyDescent="0.3">
      <c r="A7" s="202" t="s">
        <v>294</v>
      </c>
      <c r="B7" s="293">
        <f>'SB Secretariat (2)'!$F$30</f>
        <v>673792</v>
      </c>
      <c r="C7" s="293">
        <f>'SB Secretariat (2)'!$F$36</f>
        <v>80000</v>
      </c>
    </row>
    <row r="8" spans="1:3" x14ac:dyDescent="0.3">
      <c r="A8" s="202" t="s">
        <v>295</v>
      </c>
      <c r="B8" s="293">
        <f>'MPDC (2)'!$F$26</f>
        <v>979584</v>
      </c>
      <c r="C8" s="293">
        <f>'MPDC (2)'!$F$39</f>
        <v>350000</v>
      </c>
    </row>
    <row r="9" spans="1:3" x14ac:dyDescent="0.3">
      <c r="A9" s="202" t="s">
        <v>296</v>
      </c>
      <c r="B9" s="293">
        <f>'LCR (2)'!$F$21</f>
        <v>390000</v>
      </c>
      <c r="C9" s="293">
        <f>'LCR (2)'!$F$29</f>
        <v>60000</v>
      </c>
    </row>
    <row r="10" spans="1:3" x14ac:dyDescent="0.3">
      <c r="A10" s="202" t="s">
        <v>297</v>
      </c>
      <c r="B10" s="293">
        <f>'MBO (2)'!$F$27</f>
        <v>516661.05</v>
      </c>
      <c r="C10" s="293">
        <f>'MBO (2)'!$F$37</f>
        <v>125792</v>
      </c>
    </row>
    <row r="11" spans="1:3" x14ac:dyDescent="0.3">
      <c r="A11" s="202" t="s">
        <v>298</v>
      </c>
      <c r="B11" s="293">
        <f>'Accounting Office (2)'!$F$21</f>
        <v>505000</v>
      </c>
      <c r="C11" s="293">
        <f>'Accounting Office (2)'!$F$29</f>
        <v>85000</v>
      </c>
    </row>
    <row r="12" spans="1:3" x14ac:dyDescent="0.3">
      <c r="A12" s="202" t="s">
        <v>299</v>
      </c>
      <c r="B12" s="293">
        <f>'Treasurer''s Office (2)'!$F$38</f>
        <v>1315000</v>
      </c>
      <c r="C12" s="293">
        <f>'Treasurer''s Office (2)'!$F$44</f>
        <v>260000</v>
      </c>
    </row>
    <row r="13" spans="1:3" x14ac:dyDescent="0.3">
      <c r="A13" s="202" t="s">
        <v>300</v>
      </c>
      <c r="B13" s="293">
        <f>'Assessor''s Office (2)'!$F$28</f>
        <v>494000</v>
      </c>
      <c r="C13" s="293">
        <f>'Assessor''s Office (2)'!$F$38</f>
        <v>250000</v>
      </c>
    </row>
    <row r="14" spans="1:3" x14ac:dyDescent="0.3">
      <c r="A14" s="202" t="s">
        <v>301</v>
      </c>
      <c r="B14" s="293">
        <f>'Engineering Office (2)'!$F$27</f>
        <v>1295000</v>
      </c>
      <c r="C14" s="293">
        <f>'Engineering Office (2)'!$F$36</f>
        <v>0</v>
      </c>
    </row>
    <row r="15" spans="1:3" x14ac:dyDescent="0.3">
      <c r="A15" s="202" t="s">
        <v>302</v>
      </c>
      <c r="B15" s="293">
        <f>'Economic (2)'!$F$15</f>
        <v>150000</v>
      </c>
      <c r="C15" s="293">
        <f>'Economic (2)'!$F$21</f>
        <v>50000</v>
      </c>
    </row>
    <row r="16" spans="1:3" x14ac:dyDescent="0.3">
      <c r="A16" s="202" t="s">
        <v>303</v>
      </c>
      <c r="B16" s="293">
        <f>'Agriculture (2)'!$F$33</f>
        <v>707600</v>
      </c>
      <c r="C16" s="293">
        <f>'Agriculture (2)'!$F$41</f>
        <v>110000</v>
      </c>
    </row>
    <row r="17" spans="1:8" x14ac:dyDescent="0.3">
      <c r="A17" s="202" t="s">
        <v>304</v>
      </c>
      <c r="B17" s="293">
        <f>'Health  (2)'!$F$59</f>
        <v>3253600</v>
      </c>
      <c r="C17" s="293">
        <f>'Health  (2)'!$F$63</f>
        <v>60000</v>
      </c>
      <c r="G17" s="202" t="s">
        <v>46</v>
      </c>
    </row>
    <row r="18" spans="1:8" x14ac:dyDescent="0.3">
      <c r="A18" s="202" t="s">
        <v>305</v>
      </c>
      <c r="B18" s="293">
        <f>'MSWD (2)'!$F$61</f>
        <v>1541911.3</v>
      </c>
      <c r="C18" s="293">
        <f>'MSWD (2)'!$F$74</f>
        <v>140000</v>
      </c>
    </row>
    <row r="19" spans="1:8" x14ac:dyDescent="0.3">
      <c r="A19" s="202" t="s">
        <v>306</v>
      </c>
      <c r="B19" s="293">
        <f>'DILG (2)'!$F$25</f>
        <v>394000</v>
      </c>
      <c r="C19" s="293">
        <f>'DILG (2)'!$F$34</f>
        <v>34000</v>
      </c>
      <c r="H19" s="202" t="s">
        <v>46</v>
      </c>
    </row>
    <row r="20" spans="1:8" x14ac:dyDescent="0.3">
      <c r="A20" s="202" t="s">
        <v>307</v>
      </c>
      <c r="B20" s="293">
        <f>PNP!$F$21</f>
        <v>523292.15</v>
      </c>
      <c r="C20" s="293">
        <f>PNP!$F$27</f>
        <v>65000</v>
      </c>
    </row>
    <row r="21" spans="1:8" x14ac:dyDescent="0.3">
      <c r="A21" s="202" t="s">
        <v>308</v>
      </c>
      <c r="B21" s="293">
        <f>'MCTC (2)'!$F$14</f>
        <v>30000</v>
      </c>
      <c r="C21" s="293"/>
    </row>
    <row r="22" spans="1:8" x14ac:dyDescent="0.3">
      <c r="A22" s="202" t="s">
        <v>309</v>
      </c>
      <c r="B22" s="293">
        <f>'COA (2)'!$F$19</f>
        <v>333000</v>
      </c>
      <c r="C22" s="293">
        <f>'COA (2)'!$F$23</f>
        <v>0</v>
      </c>
    </row>
    <row r="23" spans="1:8" x14ac:dyDescent="0.3">
      <c r="A23" s="202" t="s">
        <v>310</v>
      </c>
      <c r="B23" s="293">
        <f>BOF!$F$18</f>
        <v>121000</v>
      </c>
      <c r="C23" s="293"/>
    </row>
    <row r="24" spans="1:8" x14ac:dyDescent="0.3">
      <c r="A24" s="202" t="s">
        <v>311</v>
      </c>
      <c r="B24" s="293">
        <f>'National Office (2)'!$F$29</f>
        <v>84000</v>
      </c>
      <c r="C24" s="293"/>
    </row>
    <row r="25" spans="1:8" x14ac:dyDescent="0.3">
      <c r="B25" s="294">
        <f>SUM(B5:B24)</f>
        <v>36573640.5</v>
      </c>
      <c r="C25" s="294">
        <f>SUM(C5:C24)</f>
        <v>2089792</v>
      </c>
    </row>
  </sheetData>
  <mergeCells count="2">
    <mergeCell ref="A1:C1"/>
    <mergeCell ref="A2:C2"/>
  </mergeCells>
  <pageMargins left="2.09" right="0.2" top="1.0236220472440944" bottom="0.74803149606299213" header="0.31496062992125984" footer="0.31496062992125984"/>
  <pageSetup paperSize="5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25BA-142B-4353-BFC9-998A724F34DC}">
  <dimension ref="A1:M29"/>
  <sheetViews>
    <sheetView tabSelected="1" topLeftCell="A4" zoomScale="99" zoomScaleNormal="99" workbookViewId="0">
      <selection activeCell="I12" sqref="I12"/>
    </sheetView>
  </sheetViews>
  <sheetFormatPr defaultRowHeight="14.4" x14ac:dyDescent="0.3"/>
  <cols>
    <col min="1" max="1" width="4.5546875" style="202" customWidth="1"/>
    <col min="2" max="3" width="8.88671875" style="202"/>
    <col min="4" max="4" width="14.6640625" style="202" customWidth="1"/>
    <col min="5" max="5" width="14.5546875" style="202" customWidth="1"/>
    <col min="6" max="6" width="7.44140625" style="202" customWidth="1"/>
    <col min="7" max="7" width="17.5546875" style="202" customWidth="1"/>
    <col min="8" max="8" width="14.88671875" style="202" customWidth="1"/>
    <col min="9" max="9" width="15.5546875" style="202" customWidth="1"/>
    <col min="10" max="10" width="2" style="202" customWidth="1"/>
    <col min="11" max="11" width="15.109375" style="202" customWidth="1"/>
    <col min="12" max="12" width="14.88671875" style="202" customWidth="1"/>
    <col min="13" max="13" width="21.44140625" style="202" customWidth="1"/>
    <col min="14" max="16384" width="8.88671875" style="202"/>
  </cols>
  <sheetData>
    <row r="1" spans="1:13" ht="21" x14ac:dyDescent="0.4">
      <c r="A1" s="498" t="s">
        <v>322</v>
      </c>
      <c r="B1" s="498"/>
      <c r="C1" s="498"/>
      <c r="D1" s="498"/>
      <c r="E1" s="498"/>
      <c r="F1" s="498"/>
      <c r="G1" s="498"/>
      <c r="H1" s="299"/>
      <c r="I1" s="299"/>
      <c r="J1" s="299"/>
      <c r="K1" s="299"/>
      <c r="L1" s="299"/>
      <c r="M1" s="299"/>
    </row>
    <row r="2" spans="1:13" ht="11.25" customHeight="1" x14ac:dyDescent="0.4">
      <c r="A2" s="299"/>
    </row>
    <row r="3" spans="1:13" ht="18" x14ac:dyDescent="0.35">
      <c r="A3" s="300" t="s">
        <v>323</v>
      </c>
      <c r="B3" s="300"/>
      <c r="C3" s="300"/>
      <c r="E3" s="499">
        <v>110007284.69</v>
      </c>
      <c r="F3" s="499"/>
      <c r="G3" s="499"/>
    </row>
    <row r="4" spans="1:13" ht="18" x14ac:dyDescent="0.35">
      <c r="A4" s="300" t="s">
        <v>324</v>
      </c>
      <c r="B4" s="300"/>
      <c r="C4" s="300"/>
      <c r="E4" s="500">
        <v>0.55000000000000004</v>
      </c>
      <c r="F4" s="500"/>
      <c r="G4" s="500"/>
    </row>
    <row r="5" spans="1:13" ht="18" x14ac:dyDescent="0.35">
      <c r="A5" s="301" t="s">
        <v>325</v>
      </c>
      <c r="B5" s="301"/>
      <c r="C5" s="301"/>
      <c r="E5" s="501">
        <v>60504006.579999998</v>
      </c>
      <c r="F5" s="501"/>
      <c r="G5" s="501"/>
    </row>
    <row r="6" spans="1:13" ht="18" x14ac:dyDescent="0.35">
      <c r="A6" s="300" t="s">
        <v>326</v>
      </c>
      <c r="B6" s="300"/>
      <c r="C6" s="300"/>
      <c r="E6" s="499">
        <f>[1]Sheet1!$AF$32</f>
        <v>56030145</v>
      </c>
      <c r="F6" s="499"/>
      <c r="G6" s="499"/>
    </row>
    <row r="8" spans="1:13" x14ac:dyDescent="0.3">
      <c r="A8" s="302" t="s">
        <v>327</v>
      </c>
      <c r="H8" s="202" t="s">
        <v>46</v>
      </c>
    </row>
    <row r="9" spans="1:13" x14ac:dyDescent="0.3">
      <c r="B9" s="202" t="s">
        <v>328</v>
      </c>
      <c r="G9" s="23">
        <v>129482318</v>
      </c>
    </row>
    <row r="10" spans="1:13" x14ac:dyDescent="0.3">
      <c r="B10" s="202" t="s">
        <v>329</v>
      </c>
      <c r="G10" s="23">
        <v>3000000</v>
      </c>
    </row>
    <row r="11" spans="1:13" x14ac:dyDescent="0.3">
      <c r="B11" s="302" t="s">
        <v>330</v>
      </c>
      <c r="C11" s="302"/>
      <c r="D11" s="302"/>
      <c r="E11" s="302"/>
      <c r="F11" s="302"/>
      <c r="G11" s="303">
        <f>SUM(G9:G10)</f>
        <v>132482318</v>
      </c>
    </row>
    <row r="13" spans="1:13" x14ac:dyDescent="0.3">
      <c r="A13" s="302" t="s">
        <v>331</v>
      </c>
    </row>
    <row r="14" spans="1:13" x14ac:dyDescent="0.3">
      <c r="B14" s="202" t="s">
        <v>332</v>
      </c>
      <c r="E14" s="304" t="s">
        <v>333</v>
      </c>
      <c r="F14" s="304"/>
      <c r="G14" s="23">
        <v>25896463.600000001</v>
      </c>
    </row>
    <row r="15" spans="1:13" x14ac:dyDescent="0.3">
      <c r="B15" s="202" t="s">
        <v>334</v>
      </c>
      <c r="E15" s="304" t="s">
        <v>342</v>
      </c>
      <c r="F15" s="304"/>
      <c r="G15" s="23">
        <v>6624115.9000000004</v>
      </c>
    </row>
    <row r="16" spans="1:13" x14ac:dyDescent="0.3">
      <c r="B16" s="202" t="s">
        <v>335</v>
      </c>
      <c r="E16" s="304" t="s">
        <v>336</v>
      </c>
      <c r="F16" s="304"/>
      <c r="G16" s="305">
        <v>14000</v>
      </c>
    </row>
    <row r="17" spans="1:12" x14ac:dyDescent="0.3">
      <c r="B17" s="202" t="s">
        <v>337</v>
      </c>
      <c r="E17" s="304"/>
      <c r="F17" s="304"/>
      <c r="G17" s="292">
        <v>5254161</v>
      </c>
    </row>
    <row r="18" spans="1:12" x14ac:dyDescent="0.3">
      <c r="B18" s="302" t="s">
        <v>338</v>
      </c>
      <c r="G18" s="306">
        <f>SUM(G14:G17)</f>
        <v>37788740.5</v>
      </c>
    </row>
    <row r="20" spans="1:12" x14ac:dyDescent="0.3">
      <c r="A20" s="502" t="s">
        <v>339</v>
      </c>
      <c r="B20" s="502"/>
      <c r="C20" s="502"/>
      <c r="D20" s="502"/>
      <c r="G20" s="307"/>
      <c r="H20" s="307"/>
      <c r="I20" s="307"/>
    </row>
    <row r="21" spans="1:12" x14ac:dyDescent="0.3">
      <c r="A21" s="502"/>
      <c r="B21" s="502"/>
      <c r="C21" s="502"/>
      <c r="D21" s="502"/>
      <c r="G21" s="308">
        <f>SUM(G11-G18)</f>
        <v>94693577.5</v>
      </c>
      <c r="H21" s="307"/>
      <c r="I21" s="307"/>
      <c r="K21" s="307"/>
      <c r="L21" s="307"/>
    </row>
    <row r="22" spans="1:12" x14ac:dyDescent="0.3">
      <c r="B22" s="202" t="s">
        <v>340</v>
      </c>
      <c r="E22" s="497" t="s">
        <v>46</v>
      </c>
      <c r="F22" s="497"/>
      <c r="G22" s="23">
        <f>[1]Sheet1!$AF$32</f>
        <v>56030145</v>
      </c>
      <c r="I22" s="23"/>
      <c r="K22" s="23"/>
      <c r="L22" s="23"/>
    </row>
    <row r="23" spans="1:12" x14ac:dyDescent="0.3">
      <c r="G23" s="309">
        <f>SUM(G21-G22)</f>
        <v>38663432.5</v>
      </c>
      <c r="H23" s="23"/>
      <c r="I23" s="23"/>
      <c r="K23" s="23"/>
      <c r="L23" s="23"/>
    </row>
    <row r="24" spans="1:12" x14ac:dyDescent="0.3">
      <c r="B24" s="202" t="s">
        <v>312</v>
      </c>
      <c r="G24" s="23">
        <f>'TOTAL ALL OFFICE'!$B$25</f>
        <v>36573640.5</v>
      </c>
      <c r="H24" s="23"/>
      <c r="I24" s="23"/>
      <c r="K24" s="310"/>
      <c r="L24" s="310"/>
    </row>
    <row r="25" spans="1:12" x14ac:dyDescent="0.3">
      <c r="G25" s="309">
        <f>SUM(G23-G24)</f>
        <v>2089792</v>
      </c>
      <c r="H25" s="23"/>
      <c r="I25" s="23"/>
      <c r="K25" s="310"/>
      <c r="L25" s="310"/>
    </row>
    <row r="26" spans="1:12" x14ac:dyDescent="0.3">
      <c r="B26" s="202" t="s">
        <v>247</v>
      </c>
      <c r="G26" s="23">
        <f>'TOTAL ALL OFFICE'!$C$25</f>
        <v>2089792</v>
      </c>
      <c r="H26" s="23"/>
      <c r="I26" s="23"/>
      <c r="K26" s="310"/>
      <c r="L26" s="310"/>
    </row>
    <row r="27" spans="1:12" x14ac:dyDescent="0.3">
      <c r="G27" s="309">
        <f>SUM(G25-G26)</f>
        <v>0</v>
      </c>
      <c r="H27" s="23"/>
      <c r="I27" s="23"/>
      <c r="K27" s="310"/>
      <c r="L27" s="311"/>
    </row>
    <row r="28" spans="1:12" x14ac:dyDescent="0.3">
      <c r="B28" s="302" t="s">
        <v>341</v>
      </c>
      <c r="G28" s="312">
        <f>SUM(G18,G22,G24,G26)</f>
        <v>132482318</v>
      </c>
      <c r="H28" s="313"/>
      <c r="I28" s="313"/>
      <c r="K28" s="308"/>
    </row>
    <row r="29" spans="1:12" x14ac:dyDescent="0.3">
      <c r="B29" s="314"/>
      <c r="L29" s="315"/>
    </row>
  </sheetData>
  <mergeCells count="7">
    <mergeCell ref="E22:F22"/>
    <mergeCell ref="A1:G1"/>
    <mergeCell ref="E3:G3"/>
    <mergeCell ref="E4:G4"/>
    <mergeCell ref="E5:G5"/>
    <mergeCell ref="E6:G6"/>
    <mergeCell ref="A20:D21"/>
  </mergeCells>
  <pageMargins left="0.70866141732283472" right="0.70866141732283472" top="1.32" bottom="0.35433070866141736" header="0.31496062992125984" footer="0.11811023622047245"/>
  <pageSetup paperSize="256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C9207-4EBD-4A51-A1C3-975663E34FB8}">
  <dimension ref="A1:G92"/>
  <sheetViews>
    <sheetView zoomScale="102" zoomScaleNormal="102" workbookViewId="0">
      <selection activeCell="K24" sqref="K24"/>
    </sheetView>
  </sheetViews>
  <sheetFormatPr defaultColWidth="9.109375" defaultRowHeight="14.1" customHeight="1" x14ac:dyDescent="0.3"/>
  <cols>
    <col min="1" max="1" width="3" style="179" customWidth="1"/>
    <col min="2" max="2" width="2.6640625" style="179" customWidth="1"/>
    <col min="3" max="3" width="2.5546875" style="179" customWidth="1"/>
    <col min="4" max="4" width="57.5546875" style="179" customWidth="1"/>
    <col min="5" max="5" width="17.77734375" style="111" customWidth="1"/>
    <col min="6" max="6" width="12.109375" style="179" customWidth="1"/>
    <col min="7" max="16384" width="9.109375" style="179"/>
  </cols>
  <sheetData>
    <row r="1" spans="1:5" ht="13.05" customHeight="1" x14ac:dyDescent="0.3"/>
    <row r="2" spans="1:5" s="27" customFormat="1" ht="13.05" customHeight="1" x14ac:dyDescent="0.3">
      <c r="B2" s="27" t="s">
        <v>0</v>
      </c>
      <c r="E2" s="319" t="s">
        <v>20</v>
      </c>
    </row>
    <row r="3" spans="1:5" s="27" customFormat="1" ht="13.05" customHeight="1" x14ac:dyDescent="0.3">
      <c r="A3" s="438" t="s">
        <v>386</v>
      </c>
      <c r="B3" s="438"/>
      <c r="C3" s="438"/>
      <c r="D3" s="438"/>
      <c r="E3" s="438"/>
    </row>
    <row r="4" spans="1:5" ht="13.05" customHeight="1" x14ac:dyDescent="0.3">
      <c r="A4" s="439" t="s">
        <v>174</v>
      </c>
      <c r="B4" s="439"/>
      <c r="C4" s="439"/>
      <c r="D4" s="439"/>
      <c r="E4" s="439"/>
    </row>
    <row r="5" spans="1:5" ht="13.05" customHeight="1" thickBot="1" x14ac:dyDescent="0.35">
      <c r="A5" s="179" t="s">
        <v>46</v>
      </c>
    </row>
    <row r="6" spans="1:5" s="202" customFormat="1" ht="13.05" customHeight="1" x14ac:dyDescent="0.3">
      <c r="A6" s="445" t="s">
        <v>1</v>
      </c>
      <c r="B6" s="446"/>
      <c r="C6" s="446"/>
      <c r="D6" s="447"/>
      <c r="E6" s="320" t="s">
        <v>18</v>
      </c>
    </row>
    <row r="7" spans="1:5" s="202" customFormat="1" ht="13.05" customHeight="1" x14ac:dyDescent="0.3">
      <c r="A7" s="448"/>
      <c r="B7" s="449"/>
      <c r="C7" s="449"/>
      <c r="D7" s="450"/>
      <c r="E7" s="321" t="s">
        <v>19</v>
      </c>
    </row>
    <row r="8" spans="1:5" s="202" customFormat="1" ht="13.05" customHeight="1" thickBot="1" x14ac:dyDescent="0.35">
      <c r="A8" s="431" t="s">
        <v>190</v>
      </c>
      <c r="B8" s="432"/>
      <c r="C8" s="432"/>
      <c r="D8" s="433"/>
      <c r="E8" s="322" t="s">
        <v>267</v>
      </c>
    </row>
    <row r="9" spans="1:5" ht="13.05" customHeight="1" x14ac:dyDescent="0.3">
      <c r="A9" s="503" t="s">
        <v>387</v>
      </c>
      <c r="B9" s="504"/>
      <c r="C9" s="504"/>
      <c r="D9" s="505"/>
      <c r="E9" s="323"/>
    </row>
    <row r="10" spans="1:5" ht="13.05" customHeight="1" x14ac:dyDescent="0.3">
      <c r="A10" s="176" t="s">
        <v>2</v>
      </c>
      <c r="B10" s="13"/>
      <c r="C10" s="20"/>
      <c r="D10" s="36"/>
      <c r="E10" s="324"/>
    </row>
    <row r="11" spans="1:5" ht="13.05" customHeight="1" x14ac:dyDescent="0.3">
      <c r="A11" s="176"/>
      <c r="B11" s="334"/>
      <c r="C11" s="334" t="s">
        <v>361</v>
      </c>
      <c r="D11" s="336"/>
      <c r="E11" s="82">
        <v>40000</v>
      </c>
    </row>
    <row r="12" spans="1:5" ht="13.05" customHeight="1" x14ac:dyDescent="0.3">
      <c r="A12" s="176"/>
      <c r="B12" s="334"/>
      <c r="C12" s="334" t="s">
        <v>362</v>
      </c>
      <c r="D12" s="336"/>
      <c r="E12" s="82">
        <v>10000</v>
      </c>
    </row>
    <row r="13" spans="1:5" ht="13.05" customHeight="1" x14ac:dyDescent="0.3">
      <c r="A13" s="176"/>
      <c r="B13" s="334"/>
      <c r="C13" s="334" t="s">
        <v>363</v>
      </c>
      <c r="D13" s="336"/>
      <c r="E13" s="82">
        <v>5000</v>
      </c>
    </row>
    <row r="14" spans="1:5" ht="13.05" customHeight="1" x14ac:dyDescent="0.3">
      <c r="A14" s="176"/>
      <c r="B14" s="337"/>
      <c r="D14" s="112" t="s">
        <v>356</v>
      </c>
      <c r="E14" s="82">
        <v>245400</v>
      </c>
    </row>
    <row r="15" spans="1:5" ht="13.05" customHeight="1" x14ac:dyDescent="0.3">
      <c r="A15" s="176"/>
      <c r="B15" s="334"/>
      <c r="C15" s="346" t="s">
        <v>352</v>
      </c>
      <c r="D15" s="212"/>
      <c r="E15" s="82"/>
    </row>
    <row r="16" spans="1:5" ht="13.05" customHeight="1" x14ac:dyDescent="0.3">
      <c r="A16" s="176"/>
      <c r="B16" s="334"/>
      <c r="C16" s="180"/>
      <c r="D16" s="257" t="s">
        <v>364</v>
      </c>
      <c r="E16" s="82">
        <v>30000</v>
      </c>
    </row>
    <row r="17" spans="1:5" ht="13.05" customHeight="1" x14ac:dyDescent="0.3">
      <c r="A17" s="176"/>
      <c r="B17" s="334"/>
      <c r="D17" s="342" t="s">
        <v>365</v>
      </c>
      <c r="E17" s="82">
        <v>10000</v>
      </c>
    </row>
    <row r="18" spans="1:5" ht="13.05" customHeight="1" x14ac:dyDescent="0.3">
      <c r="A18" s="176"/>
      <c r="B18" s="334"/>
      <c r="C18" s="346" t="s">
        <v>351</v>
      </c>
      <c r="D18" s="180"/>
      <c r="E18" s="82"/>
    </row>
    <row r="19" spans="1:5" ht="13.05" customHeight="1" x14ac:dyDescent="0.3">
      <c r="A19" s="176"/>
      <c r="B19" s="334"/>
      <c r="C19" s="180"/>
      <c r="D19" s="344" t="s">
        <v>366</v>
      </c>
      <c r="E19" s="82">
        <v>60000</v>
      </c>
    </row>
    <row r="20" spans="1:5" ht="13.05" customHeight="1" x14ac:dyDescent="0.3">
      <c r="A20" s="176"/>
      <c r="B20" s="334"/>
      <c r="C20" s="180"/>
      <c r="D20" s="344" t="s">
        <v>367</v>
      </c>
      <c r="E20" s="82">
        <v>20000</v>
      </c>
    </row>
    <row r="21" spans="1:5" ht="13.05" customHeight="1" x14ac:dyDescent="0.3">
      <c r="A21" s="176"/>
      <c r="B21" s="334"/>
      <c r="C21" s="180"/>
      <c r="D21" s="344" t="s">
        <v>368</v>
      </c>
      <c r="E21" s="82">
        <v>75000</v>
      </c>
    </row>
    <row r="22" spans="1:5" ht="13.05" customHeight="1" x14ac:dyDescent="0.3">
      <c r="A22" s="176"/>
      <c r="B22" s="334"/>
      <c r="D22" s="344" t="s">
        <v>365</v>
      </c>
      <c r="E22" s="82">
        <v>10000</v>
      </c>
    </row>
    <row r="23" spans="1:5" ht="13.05" customHeight="1" x14ac:dyDescent="0.3">
      <c r="A23" s="176"/>
      <c r="B23" s="334"/>
      <c r="C23" s="346" t="s">
        <v>369</v>
      </c>
      <c r="E23" s="82"/>
    </row>
    <row r="24" spans="1:5" ht="13.05" customHeight="1" x14ac:dyDescent="0.3">
      <c r="A24" s="176"/>
      <c r="B24" s="334"/>
      <c r="C24" s="343"/>
      <c r="D24" s="344" t="s">
        <v>370</v>
      </c>
      <c r="E24" s="82">
        <v>100000</v>
      </c>
    </row>
    <row r="25" spans="1:5" ht="13.05" customHeight="1" x14ac:dyDescent="0.3">
      <c r="A25" s="176"/>
      <c r="B25" s="334"/>
      <c r="C25" s="343"/>
      <c r="D25" s="344" t="s">
        <v>371</v>
      </c>
      <c r="E25" s="82">
        <v>130000</v>
      </c>
    </row>
    <row r="26" spans="1:5" ht="13.05" customHeight="1" x14ac:dyDescent="0.3">
      <c r="A26" s="176"/>
      <c r="B26" s="334"/>
      <c r="C26" s="343"/>
      <c r="D26" s="344" t="s">
        <v>372</v>
      </c>
      <c r="E26" s="82">
        <v>20000</v>
      </c>
    </row>
    <row r="27" spans="1:5" ht="13.05" customHeight="1" x14ac:dyDescent="0.3">
      <c r="A27" s="176"/>
      <c r="B27" s="334"/>
      <c r="C27" s="343"/>
      <c r="D27" s="344" t="s">
        <v>373</v>
      </c>
      <c r="E27" s="82">
        <v>10000</v>
      </c>
    </row>
    <row r="28" spans="1:5" ht="13.05" customHeight="1" x14ac:dyDescent="0.3">
      <c r="A28" s="176"/>
      <c r="B28" s="334"/>
      <c r="C28" s="343"/>
      <c r="D28" s="344" t="s">
        <v>365</v>
      </c>
      <c r="E28" s="82">
        <v>15000</v>
      </c>
    </row>
    <row r="29" spans="1:5" ht="13.05" customHeight="1" x14ac:dyDescent="0.3">
      <c r="A29" s="176"/>
      <c r="B29" s="334"/>
      <c r="C29" s="343"/>
      <c r="D29" s="344" t="s">
        <v>375</v>
      </c>
      <c r="E29" s="82">
        <v>20000</v>
      </c>
    </row>
    <row r="30" spans="1:5" ht="13.05" customHeight="1" x14ac:dyDescent="0.3">
      <c r="A30" s="176"/>
      <c r="B30" s="334"/>
      <c r="C30" s="343"/>
      <c r="D30" s="344" t="s">
        <v>374</v>
      </c>
      <c r="E30" s="82">
        <v>35000</v>
      </c>
    </row>
    <row r="31" spans="1:5" ht="13.05" customHeight="1" x14ac:dyDescent="0.3">
      <c r="A31" s="176"/>
      <c r="B31" s="334"/>
      <c r="C31" s="346" t="s">
        <v>354</v>
      </c>
      <c r="E31" s="82" t="s">
        <v>46</v>
      </c>
    </row>
    <row r="32" spans="1:5" ht="13.05" customHeight="1" x14ac:dyDescent="0.3">
      <c r="A32" s="176"/>
      <c r="B32" s="334"/>
      <c r="C32" s="343"/>
      <c r="D32" s="345" t="s">
        <v>376</v>
      </c>
      <c r="E32" s="82">
        <v>70000</v>
      </c>
    </row>
    <row r="33" spans="1:6" ht="13.05" customHeight="1" x14ac:dyDescent="0.3">
      <c r="A33" s="176"/>
      <c r="B33" s="334"/>
      <c r="C33" s="343"/>
      <c r="D33" s="345" t="s">
        <v>365</v>
      </c>
      <c r="E33" s="82">
        <v>15000</v>
      </c>
    </row>
    <row r="34" spans="1:6" ht="13.05" customHeight="1" x14ac:dyDescent="0.3">
      <c r="A34" s="176"/>
      <c r="B34" s="334"/>
      <c r="C34" s="343"/>
      <c r="D34" s="345" t="s">
        <v>377</v>
      </c>
      <c r="E34" s="82">
        <v>30407</v>
      </c>
    </row>
    <row r="35" spans="1:6" ht="13.05" customHeight="1" x14ac:dyDescent="0.3">
      <c r="A35" s="176"/>
      <c r="B35" s="334"/>
      <c r="C35" s="343"/>
      <c r="D35" s="345" t="s">
        <v>378</v>
      </c>
      <c r="E35" s="82">
        <v>30000</v>
      </c>
    </row>
    <row r="36" spans="1:6" ht="13.05" customHeight="1" x14ac:dyDescent="0.3">
      <c r="A36" s="176"/>
      <c r="B36" s="334"/>
      <c r="C36" s="180"/>
      <c r="D36" s="345" t="s">
        <v>379</v>
      </c>
      <c r="E36" s="82">
        <v>30000</v>
      </c>
    </row>
    <row r="37" spans="1:6" ht="13.05" customHeight="1" x14ac:dyDescent="0.3">
      <c r="A37" s="176"/>
      <c r="B37" s="334"/>
      <c r="C37" s="346" t="s">
        <v>355</v>
      </c>
      <c r="E37" s="82"/>
    </row>
    <row r="38" spans="1:6" ht="13.05" customHeight="1" x14ac:dyDescent="0.3">
      <c r="A38" s="176"/>
      <c r="B38" s="334"/>
      <c r="D38" s="344" t="s">
        <v>380</v>
      </c>
      <c r="E38" s="82">
        <v>25000</v>
      </c>
    </row>
    <row r="39" spans="1:6" ht="13.05" customHeight="1" x14ac:dyDescent="0.3">
      <c r="A39" s="176"/>
      <c r="B39" s="334"/>
      <c r="D39" s="344" t="s">
        <v>365</v>
      </c>
      <c r="E39" s="82">
        <v>8000</v>
      </c>
    </row>
    <row r="40" spans="1:6" ht="13.05" customHeight="1" x14ac:dyDescent="0.3">
      <c r="A40" s="176"/>
      <c r="B40" s="334"/>
      <c r="D40" s="344" t="s">
        <v>368</v>
      </c>
      <c r="E40" s="82">
        <v>25000</v>
      </c>
    </row>
    <row r="41" spans="1:6" ht="13.05" customHeight="1" x14ac:dyDescent="0.3">
      <c r="A41" s="176"/>
      <c r="B41" s="334"/>
      <c r="C41" s="362" t="s">
        <v>382</v>
      </c>
      <c r="D41" s="344"/>
      <c r="E41" s="82">
        <v>30000</v>
      </c>
    </row>
    <row r="42" spans="1:6" ht="13.05" customHeight="1" x14ac:dyDescent="0.3">
      <c r="A42" s="32"/>
      <c r="B42" s="452" t="s">
        <v>67</v>
      </c>
      <c r="C42" s="452"/>
      <c r="D42" s="453"/>
      <c r="E42" s="385">
        <f>SUM(E11:E41)</f>
        <v>1098807</v>
      </c>
      <c r="F42" s="318"/>
    </row>
    <row r="43" spans="1:6" ht="13.05" customHeight="1" x14ac:dyDescent="0.3">
      <c r="A43" s="456" t="s">
        <v>10</v>
      </c>
      <c r="B43" s="452"/>
      <c r="C43" s="452"/>
      <c r="D43" s="453"/>
      <c r="E43" s="324"/>
    </row>
    <row r="44" spans="1:6" ht="13.05" customHeight="1" x14ac:dyDescent="0.3">
      <c r="A44" s="32"/>
      <c r="B44" s="451" t="s">
        <v>66</v>
      </c>
      <c r="C44" s="451"/>
      <c r="D44" s="441"/>
      <c r="E44" s="324"/>
    </row>
    <row r="45" spans="1:6" ht="13.05" customHeight="1" x14ac:dyDescent="0.3">
      <c r="A45" s="32"/>
      <c r="B45" s="335"/>
      <c r="C45" s="440" t="s">
        <v>89</v>
      </c>
      <c r="D45" s="455"/>
      <c r="E45" s="82"/>
    </row>
    <row r="46" spans="1:6" ht="13.05" customHeight="1" x14ac:dyDescent="0.3">
      <c r="A46" s="209"/>
      <c r="B46" s="20"/>
      <c r="C46" s="20"/>
      <c r="D46" s="174" t="s">
        <v>385</v>
      </c>
      <c r="E46" s="82">
        <v>40000</v>
      </c>
    </row>
    <row r="47" spans="1:6" ht="13.05" customHeight="1" x14ac:dyDescent="0.3">
      <c r="A47" s="209"/>
      <c r="B47" s="20"/>
      <c r="C47" s="20"/>
      <c r="D47" s="174" t="s">
        <v>384</v>
      </c>
      <c r="E47" s="82">
        <v>10000</v>
      </c>
    </row>
    <row r="48" spans="1:6" ht="13.05" customHeight="1" x14ac:dyDescent="0.3">
      <c r="A48" s="32"/>
      <c r="B48" s="452" t="s">
        <v>68</v>
      </c>
      <c r="C48" s="452"/>
      <c r="D48" s="453"/>
      <c r="E48" s="326">
        <f>SUM(E45:E47)</f>
        <v>50000</v>
      </c>
    </row>
    <row r="49" spans="1:7" ht="13.05" customHeight="1" x14ac:dyDescent="0.3">
      <c r="A49" s="456" t="s">
        <v>11</v>
      </c>
      <c r="B49" s="452"/>
      <c r="C49" s="452"/>
      <c r="D49" s="453"/>
      <c r="E49" s="371">
        <f>SUM(E48,E42)</f>
        <v>1148807</v>
      </c>
      <c r="F49" s="318"/>
    </row>
    <row r="50" spans="1:7" ht="13.05" customHeight="1" x14ac:dyDescent="0.3">
      <c r="A50" s="338"/>
      <c r="B50" s="332"/>
      <c r="C50" s="332"/>
      <c r="D50" s="333"/>
      <c r="E50" s="371"/>
      <c r="F50" s="318"/>
    </row>
    <row r="51" spans="1:7" ht="13.05" customHeight="1" x14ac:dyDescent="0.3">
      <c r="A51" s="383" t="s">
        <v>391</v>
      </c>
      <c r="B51" s="332"/>
      <c r="C51" s="332"/>
      <c r="D51" s="333"/>
      <c r="E51" s="384"/>
      <c r="F51" s="318"/>
    </row>
    <row r="52" spans="1:7" s="212" customFormat="1" ht="13.05" customHeight="1" x14ac:dyDescent="0.3">
      <c r="A52" s="213" t="s">
        <v>2</v>
      </c>
      <c r="B52" s="214"/>
      <c r="C52" s="215"/>
      <c r="D52" s="216"/>
      <c r="E52" s="372"/>
      <c r="F52" s="215"/>
    </row>
    <row r="53" spans="1:7" s="212" customFormat="1" ht="13.05" customHeight="1" x14ac:dyDescent="0.3">
      <c r="A53" s="213"/>
      <c r="B53" s="339"/>
      <c r="C53" s="506" t="s">
        <v>284</v>
      </c>
      <c r="D53" s="507"/>
      <c r="E53" s="364"/>
      <c r="F53" s="347"/>
    </row>
    <row r="54" spans="1:7" s="212" customFormat="1" ht="13.05" customHeight="1" x14ac:dyDescent="0.3">
      <c r="A54" s="213"/>
      <c r="B54" s="339"/>
      <c r="C54" s="339"/>
      <c r="D54" s="339" t="s">
        <v>285</v>
      </c>
      <c r="E54" s="364">
        <v>25000</v>
      </c>
      <c r="F54" s="348"/>
    </row>
    <row r="55" spans="1:7" s="212" customFormat="1" ht="13.05" customHeight="1" x14ac:dyDescent="0.3">
      <c r="A55" s="213"/>
      <c r="B55" s="339"/>
      <c r="C55" s="339"/>
      <c r="D55" s="339" t="s">
        <v>286</v>
      </c>
      <c r="E55" s="364">
        <v>25000</v>
      </c>
      <c r="F55" s="348"/>
    </row>
    <row r="56" spans="1:7" s="212" customFormat="1" ht="13.05" customHeight="1" x14ac:dyDescent="0.3">
      <c r="A56" s="213"/>
      <c r="B56" s="339"/>
      <c r="C56" s="339"/>
      <c r="D56" s="339" t="s">
        <v>287</v>
      </c>
      <c r="E56" s="364">
        <v>50000</v>
      </c>
      <c r="F56" s="348"/>
    </row>
    <row r="57" spans="1:7" s="212" customFormat="1" ht="13.05" customHeight="1" x14ac:dyDescent="0.3">
      <c r="A57" s="213"/>
      <c r="B57" s="339"/>
      <c r="C57" s="339"/>
      <c r="D57" s="339" t="s">
        <v>196</v>
      </c>
      <c r="E57" s="365">
        <v>25000</v>
      </c>
      <c r="F57" s="349"/>
    </row>
    <row r="58" spans="1:7" s="212" customFormat="1" ht="13.05" customHeight="1" x14ac:dyDescent="0.3">
      <c r="A58" s="213"/>
      <c r="B58" s="339"/>
      <c r="C58" s="339"/>
      <c r="D58" s="339" t="s">
        <v>197</v>
      </c>
      <c r="E58" s="365">
        <v>25000</v>
      </c>
      <c r="F58" s="349"/>
    </row>
    <row r="59" spans="1:7" s="212" customFormat="1" ht="13.05" customHeight="1" x14ac:dyDescent="0.3">
      <c r="A59" s="213"/>
      <c r="B59" s="339"/>
      <c r="C59" s="339"/>
      <c r="D59" s="339" t="s">
        <v>198</v>
      </c>
      <c r="E59" s="365">
        <v>25000</v>
      </c>
      <c r="F59" s="349"/>
    </row>
    <row r="60" spans="1:7" s="212" customFormat="1" ht="13.05" customHeight="1" x14ac:dyDescent="0.3">
      <c r="A60" s="213"/>
      <c r="B60" s="339"/>
      <c r="C60" s="339"/>
      <c r="D60" s="339" t="s">
        <v>199</v>
      </c>
      <c r="E60" s="365">
        <v>25000</v>
      </c>
      <c r="F60" s="349"/>
    </row>
    <row r="61" spans="1:7" s="215" customFormat="1" ht="13.05" customHeight="1" x14ac:dyDescent="0.3">
      <c r="A61" s="213"/>
      <c r="B61" s="339"/>
      <c r="C61" s="339"/>
      <c r="D61" s="339" t="s">
        <v>200</v>
      </c>
      <c r="E61" s="365">
        <v>25000</v>
      </c>
      <c r="F61" s="349"/>
    </row>
    <row r="62" spans="1:7" s="212" customFormat="1" ht="13.05" customHeight="1" x14ac:dyDescent="0.3">
      <c r="A62" s="213"/>
      <c r="B62" s="339"/>
      <c r="C62" s="339"/>
      <c r="D62" s="339" t="s">
        <v>201</v>
      </c>
      <c r="E62" s="365">
        <v>25000</v>
      </c>
      <c r="F62" s="349"/>
      <c r="G62" s="212" t="s">
        <v>49</v>
      </c>
    </row>
    <row r="63" spans="1:7" s="212" customFormat="1" ht="13.05" customHeight="1" x14ac:dyDescent="0.3">
      <c r="A63" s="213"/>
      <c r="B63" s="339"/>
      <c r="C63" s="339"/>
      <c r="D63" s="339" t="s">
        <v>202</v>
      </c>
      <c r="E63" s="365">
        <v>25000</v>
      </c>
      <c r="F63" s="349"/>
    </row>
    <row r="64" spans="1:7" s="212" customFormat="1" ht="13.05" customHeight="1" x14ac:dyDescent="0.3">
      <c r="A64" s="213"/>
      <c r="B64" s="339"/>
      <c r="C64" s="339"/>
      <c r="D64" s="339" t="s">
        <v>203</v>
      </c>
      <c r="E64" s="365">
        <v>25000</v>
      </c>
      <c r="F64" s="349"/>
    </row>
    <row r="65" spans="1:6" s="212" customFormat="1" ht="13.05" customHeight="1" x14ac:dyDescent="0.3">
      <c r="A65" s="213"/>
      <c r="B65" s="339"/>
      <c r="C65" s="339"/>
      <c r="D65" s="339" t="s">
        <v>204</v>
      </c>
      <c r="E65" s="365">
        <v>25000</v>
      </c>
      <c r="F65" s="349"/>
    </row>
    <row r="66" spans="1:6" s="212" customFormat="1" ht="13.05" customHeight="1" x14ac:dyDescent="0.3">
      <c r="A66" s="213"/>
      <c r="B66" s="339"/>
      <c r="C66" s="339"/>
      <c r="D66" s="339" t="s">
        <v>205</v>
      </c>
      <c r="E66" s="365">
        <v>25000</v>
      </c>
      <c r="F66" s="349"/>
    </row>
    <row r="67" spans="1:6" s="212" customFormat="1" ht="13.05" customHeight="1" x14ac:dyDescent="0.3">
      <c r="A67" s="213"/>
      <c r="B67" s="339"/>
      <c r="C67" s="339"/>
      <c r="D67" s="339" t="s">
        <v>206</v>
      </c>
      <c r="E67" s="365">
        <v>80000</v>
      </c>
      <c r="F67" s="349"/>
    </row>
    <row r="68" spans="1:6" s="212" customFormat="1" ht="13.05" customHeight="1" x14ac:dyDescent="0.3">
      <c r="A68" s="213"/>
      <c r="B68" s="339"/>
      <c r="C68" s="339"/>
      <c r="D68" s="339" t="s">
        <v>207</v>
      </c>
      <c r="E68" s="365">
        <v>25000</v>
      </c>
      <c r="F68" s="349"/>
    </row>
    <row r="69" spans="1:6" s="212" customFormat="1" ht="13.05" customHeight="1" x14ac:dyDescent="0.3">
      <c r="A69" s="213"/>
      <c r="B69" s="339"/>
      <c r="C69" s="339"/>
      <c r="D69" s="339" t="s">
        <v>243</v>
      </c>
      <c r="E69" s="365">
        <v>25000</v>
      </c>
      <c r="F69" s="349"/>
    </row>
    <row r="70" spans="1:6" s="212" customFormat="1" ht="13.05" customHeight="1" x14ac:dyDescent="0.3">
      <c r="A70" s="213"/>
      <c r="B70" s="339"/>
      <c r="C70" s="339"/>
      <c r="D70" s="339" t="s">
        <v>244</v>
      </c>
      <c r="E70" s="365">
        <v>25000</v>
      </c>
      <c r="F70" s="349"/>
    </row>
    <row r="71" spans="1:6" s="212" customFormat="1" ht="13.05" customHeight="1" x14ac:dyDescent="0.3">
      <c r="A71" s="213"/>
      <c r="B71" s="339"/>
      <c r="C71" s="339"/>
      <c r="D71" s="339" t="s">
        <v>245</v>
      </c>
      <c r="E71" s="365">
        <v>10000</v>
      </c>
      <c r="F71" s="350"/>
    </row>
    <row r="72" spans="1:6" s="212" customFormat="1" ht="13.05" customHeight="1" x14ac:dyDescent="0.3">
      <c r="A72" s="213"/>
      <c r="B72" s="339"/>
      <c r="C72" s="339"/>
      <c r="D72" s="339" t="s">
        <v>246</v>
      </c>
      <c r="E72" s="365">
        <v>25000</v>
      </c>
      <c r="F72" s="349"/>
    </row>
    <row r="73" spans="1:6" s="212" customFormat="1" ht="13.05" customHeight="1" x14ac:dyDescent="0.3">
      <c r="A73" s="213"/>
      <c r="B73" s="470" t="s">
        <v>67</v>
      </c>
      <c r="C73" s="470"/>
      <c r="D73" s="471"/>
      <c r="E73" s="374">
        <f>SUM(E53:E72)</f>
        <v>540000</v>
      </c>
      <c r="F73" s="351"/>
    </row>
    <row r="74" spans="1:6" s="212" customFormat="1" ht="13.05" customHeight="1" x14ac:dyDescent="0.3">
      <c r="A74" s="508" t="s">
        <v>11</v>
      </c>
      <c r="B74" s="470"/>
      <c r="C74" s="470"/>
      <c r="D74" s="471"/>
      <c r="E74" s="373">
        <f>SUM(E73)</f>
        <v>540000</v>
      </c>
      <c r="F74" s="352"/>
    </row>
    <row r="75" spans="1:6" s="212" customFormat="1" ht="13.05" customHeight="1" x14ac:dyDescent="0.3">
      <c r="A75" s="363"/>
      <c r="B75" s="340"/>
      <c r="C75" s="340"/>
      <c r="D75" s="341"/>
      <c r="E75" s="366"/>
      <c r="F75" s="352"/>
    </row>
    <row r="76" spans="1:6" s="212" customFormat="1" ht="13.05" customHeight="1" x14ac:dyDescent="0.3">
      <c r="A76" s="382" t="s">
        <v>292</v>
      </c>
      <c r="B76" s="340"/>
      <c r="C76" s="340"/>
      <c r="D76" s="341"/>
      <c r="E76" s="366"/>
      <c r="F76" s="352"/>
    </row>
    <row r="77" spans="1:6" s="254" customFormat="1" ht="13.05" customHeight="1" x14ac:dyDescent="0.3">
      <c r="A77" s="260"/>
      <c r="B77" s="327"/>
      <c r="C77" s="205"/>
      <c r="D77" s="261" t="s">
        <v>260</v>
      </c>
      <c r="E77" s="375">
        <v>195000</v>
      </c>
      <c r="F77" s="355"/>
    </row>
    <row r="78" spans="1:6" s="254" customFormat="1" ht="13.05" customHeight="1" x14ac:dyDescent="0.3">
      <c r="A78" s="260"/>
      <c r="B78" s="420" t="s">
        <v>67</v>
      </c>
      <c r="C78" s="420"/>
      <c r="D78" s="472"/>
      <c r="E78" s="376">
        <f>SUM(E77)</f>
        <v>195000</v>
      </c>
      <c r="F78" s="356"/>
    </row>
    <row r="79" spans="1:6" s="254" customFormat="1" ht="13.05" customHeight="1" x14ac:dyDescent="0.3">
      <c r="A79" s="423" t="s">
        <v>10</v>
      </c>
      <c r="B79" s="420"/>
      <c r="C79" s="420"/>
      <c r="D79" s="472"/>
      <c r="E79" s="377"/>
      <c r="F79" s="353"/>
    </row>
    <row r="80" spans="1:6" s="254" customFormat="1" ht="13.05" customHeight="1" x14ac:dyDescent="0.3">
      <c r="A80" s="260"/>
      <c r="B80" s="419" t="s">
        <v>66</v>
      </c>
      <c r="C80" s="419"/>
      <c r="D80" s="418"/>
      <c r="E80" s="377"/>
      <c r="F80" s="353"/>
    </row>
    <row r="81" spans="1:6" s="254" customFormat="1" ht="13.05" customHeight="1" x14ac:dyDescent="0.3">
      <c r="A81" s="260"/>
      <c r="B81" s="327"/>
      <c r="C81" s="457" t="s">
        <v>89</v>
      </c>
      <c r="D81" s="458"/>
      <c r="E81" s="377"/>
      <c r="F81" s="353"/>
    </row>
    <row r="82" spans="1:6" s="254" customFormat="1" ht="13.05" customHeight="1" x14ac:dyDescent="0.3">
      <c r="A82" s="260"/>
      <c r="B82" s="327"/>
      <c r="C82" s="327" t="s">
        <v>388</v>
      </c>
      <c r="D82" s="261"/>
      <c r="E82" s="375">
        <v>100000</v>
      </c>
      <c r="F82" s="354"/>
    </row>
    <row r="83" spans="1:6" s="254" customFormat="1" ht="13.05" customHeight="1" x14ac:dyDescent="0.3">
      <c r="A83" s="260"/>
      <c r="B83" s="420" t="s">
        <v>68</v>
      </c>
      <c r="C83" s="420"/>
      <c r="D83" s="472"/>
      <c r="E83" s="376">
        <f>SUM(E82:E82)</f>
        <v>100000</v>
      </c>
      <c r="F83" s="356"/>
    </row>
    <row r="84" spans="1:6" s="254" customFormat="1" ht="13.05" customHeight="1" x14ac:dyDescent="0.3">
      <c r="A84" s="423" t="s">
        <v>11</v>
      </c>
      <c r="B84" s="420"/>
      <c r="C84" s="420"/>
      <c r="D84" s="472"/>
      <c r="E84" s="378">
        <f>SUM(E78,E83)</f>
        <v>295000</v>
      </c>
      <c r="F84" s="357"/>
    </row>
    <row r="85" spans="1:6" s="254" customFormat="1" ht="13.05" customHeight="1" x14ac:dyDescent="0.3">
      <c r="A85" s="331"/>
      <c r="B85" s="330"/>
      <c r="C85" s="330"/>
      <c r="D85" s="380"/>
      <c r="E85" s="366"/>
      <c r="F85" s="357"/>
    </row>
    <row r="86" spans="1:6" s="202" customFormat="1" ht="13.05" customHeight="1" x14ac:dyDescent="0.3">
      <c r="A86" s="381" t="s">
        <v>390</v>
      </c>
      <c r="B86" s="173"/>
      <c r="C86" s="13"/>
      <c r="D86" s="174"/>
      <c r="E86" s="367"/>
      <c r="F86" s="172"/>
    </row>
    <row r="87" spans="1:6" s="202" customFormat="1" ht="13.05" customHeight="1" x14ac:dyDescent="0.3">
      <c r="A87" s="176" t="s">
        <v>2</v>
      </c>
      <c r="B87" s="13"/>
      <c r="C87" s="173"/>
      <c r="D87" s="174"/>
      <c r="E87" s="367"/>
      <c r="F87" s="172"/>
    </row>
    <row r="88" spans="1:6" s="202" customFormat="1" ht="13.05" customHeight="1" x14ac:dyDescent="0.3">
      <c r="A88" s="172"/>
      <c r="B88" s="173"/>
      <c r="C88" s="205" t="s">
        <v>258</v>
      </c>
      <c r="D88" s="28"/>
      <c r="E88" s="368">
        <v>10000</v>
      </c>
      <c r="F88" s="358"/>
    </row>
    <row r="89" spans="1:6" s="202" customFormat="1" ht="13.05" customHeight="1" x14ac:dyDescent="0.3">
      <c r="A89" s="172"/>
      <c r="B89" s="173"/>
      <c r="C89" s="342" t="s">
        <v>357</v>
      </c>
      <c r="D89" s="48"/>
      <c r="E89" s="369">
        <v>13292.15</v>
      </c>
      <c r="F89" s="359"/>
    </row>
    <row r="90" spans="1:6" s="202" customFormat="1" ht="13.05" customHeight="1" x14ac:dyDescent="0.3">
      <c r="A90" s="172"/>
      <c r="B90" s="173"/>
      <c r="C90" s="30" t="s">
        <v>67</v>
      </c>
      <c r="D90" s="30"/>
      <c r="E90" s="370">
        <f>SUM(E88:E89)</f>
        <v>23292.15</v>
      </c>
      <c r="F90" s="360"/>
    </row>
    <row r="91" spans="1:6" s="202" customFormat="1" ht="13.05" customHeight="1" x14ac:dyDescent="0.3">
      <c r="A91" s="8" t="s">
        <v>11</v>
      </c>
      <c r="B91" s="126"/>
      <c r="C91" s="2"/>
      <c r="D91" s="3"/>
      <c r="E91" s="325">
        <f>SUM(E90)</f>
        <v>23292.15</v>
      </c>
      <c r="F91" s="361"/>
    </row>
    <row r="92" spans="1:6" ht="14.1" customHeight="1" x14ac:dyDescent="0.3">
      <c r="A92" s="386" t="s">
        <v>392</v>
      </c>
      <c r="B92" s="379"/>
      <c r="C92" s="379"/>
      <c r="D92" s="379"/>
      <c r="E92" s="387">
        <f>SUM(E90,E84,E74,E49)</f>
        <v>2007099.15</v>
      </c>
    </row>
  </sheetData>
  <mergeCells count="20">
    <mergeCell ref="B78:D78"/>
    <mergeCell ref="A79:D79"/>
    <mergeCell ref="B80:D80"/>
    <mergeCell ref="B83:D83"/>
    <mergeCell ref="A84:D84"/>
    <mergeCell ref="C81:D81"/>
    <mergeCell ref="C53:D53"/>
    <mergeCell ref="B73:D73"/>
    <mergeCell ref="A74:D74"/>
    <mergeCell ref="A43:D43"/>
    <mergeCell ref="B44:D44"/>
    <mergeCell ref="C45:D45"/>
    <mergeCell ref="B48:D48"/>
    <mergeCell ref="A49:D49"/>
    <mergeCell ref="B42:D42"/>
    <mergeCell ref="A3:E3"/>
    <mergeCell ref="A4:E4"/>
    <mergeCell ref="A6:D7"/>
    <mergeCell ref="A8:D8"/>
    <mergeCell ref="A9:D9"/>
  </mergeCells>
  <pageMargins left="1.0236220472440944" right="0.39370078740157483" top="0.68" bottom="0.15748031496062992" header="0" footer="0"/>
  <pageSetup paperSize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4:F43"/>
  <sheetViews>
    <sheetView topLeftCell="A13" zoomScale="107" zoomScaleNormal="107" workbookViewId="0">
      <selection activeCell="D33" sqref="D33"/>
    </sheetView>
  </sheetViews>
  <sheetFormatPr defaultColWidth="9.109375" defaultRowHeight="14.1" customHeight="1" x14ac:dyDescent="0.3"/>
  <cols>
    <col min="1" max="1" width="4.33203125" style="33" customWidth="1"/>
    <col min="2" max="2" width="3.44140625" style="33" customWidth="1"/>
    <col min="3" max="3" width="4.33203125" style="33" customWidth="1"/>
    <col min="4" max="4" width="39" style="33" customWidth="1"/>
    <col min="5" max="5" width="16.44140625" style="23" customWidth="1"/>
    <col min="6" max="6" width="16.88671875" style="33" customWidth="1"/>
    <col min="7" max="16384" width="9.109375" style="33"/>
  </cols>
  <sheetData>
    <row r="4" spans="1:6" s="27" customFormat="1" ht="14.1" customHeight="1" x14ac:dyDescent="0.3">
      <c r="B4" s="27" t="s">
        <v>0</v>
      </c>
      <c r="E4" s="38" t="s">
        <v>20</v>
      </c>
    </row>
    <row r="5" spans="1:6" s="27" customFormat="1" ht="14.1" customHeight="1" x14ac:dyDescent="0.3">
      <c r="A5" s="438" t="s">
        <v>173</v>
      </c>
      <c r="B5" s="438"/>
      <c r="C5" s="438"/>
      <c r="D5" s="438"/>
      <c r="E5" s="438"/>
      <c r="F5" s="438"/>
    </row>
    <row r="6" spans="1:6" ht="14.1" customHeight="1" x14ac:dyDescent="0.3">
      <c r="A6" s="439" t="s">
        <v>174</v>
      </c>
      <c r="B6" s="439"/>
      <c r="C6" s="439"/>
      <c r="D6" s="439"/>
      <c r="E6" s="439"/>
      <c r="F6" s="439"/>
    </row>
    <row r="7" spans="1:6" ht="14.1" customHeight="1" x14ac:dyDescent="0.3">
      <c r="A7" s="443"/>
      <c r="B7" s="443"/>
      <c r="C7" s="443"/>
      <c r="D7" s="443"/>
      <c r="E7" s="443"/>
    </row>
    <row r="8" spans="1:6" ht="14.1" customHeight="1" thickBot="1" x14ac:dyDescent="0.35">
      <c r="A8" s="444" t="s">
        <v>53</v>
      </c>
      <c r="B8" s="444"/>
      <c r="C8" s="444"/>
      <c r="D8" s="444"/>
      <c r="E8" s="97" t="s">
        <v>111</v>
      </c>
    </row>
    <row r="9" spans="1:6" s="202" customFormat="1" ht="13.05" customHeight="1" x14ac:dyDescent="0.3">
      <c r="A9" s="445" t="s">
        <v>1</v>
      </c>
      <c r="B9" s="446"/>
      <c r="C9" s="446"/>
      <c r="D9" s="447"/>
      <c r="E9" s="228" t="s">
        <v>265</v>
      </c>
      <c r="F9" s="228" t="s">
        <v>18</v>
      </c>
    </row>
    <row r="10" spans="1:6" s="202" customFormat="1" ht="13.05" customHeight="1" x14ac:dyDescent="0.3">
      <c r="A10" s="448"/>
      <c r="B10" s="449"/>
      <c r="C10" s="449"/>
      <c r="D10" s="450"/>
      <c r="E10" s="236" t="s">
        <v>266</v>
      </c>
      <c r="F10" s="229" t="s">
        <v>19</v>
      </c>
    </row>
    <row r="11" spans="1:6" s="202" customFormat="1" ht="13.05" customHeight="1" thickBot="1" x14ac:dyDescent="0.35">
      <c r="A11" s="431" t="s">
        <v>190</v>
      </c>
      <c r="B11" s="432"/>
      <c r="C11" s="432"/>
      <c r="D11" s="433"/>
      <c r="E11" s="168" t="s">
        <v>46</v>
      </c>
      <c r="F11" s="237" t="s">
        <v>267</v>
      </c>
    </row>
    <row r="12" spans="1:6" ht="12.9" customHeight="1" x14ac:dyDescent="0.3">
      <c r="A12" s="93" t="s">
        <v>2</v>
      </c>
      <c r="B12" s="43"/>
      <c r="C12" s="37"/>
      <c r="D12" s="96"/>
      <c r="E12" s="16"/>
      <c r="F12" s="36"/>
    </row>
    <row r="13" spans="1:6" ht="12.9" customHeight="1" x14ac:dyDescent="0.3">
      <c r="A13" s="11"/>
      <c r="B13" s="440" t="s">
        <v>3</v>
      </c>
      <c r="C13" s="451"/>
      <c r="D13" s="441"/>
      <c r="E13" s="14"/>
      <c r="F13" s="36"/>
    </row>
    <row r="14" spans="1:6" ht="12.9" customHeight="1" x14ac:dyDescent="0.3">
      <c r="A14" s="11"/>
      <c r="B14" s="72"/>
      <c r="C14" s="440" t="s">
        <v>3</v>
      </c>
      <c r="D14" s="441"/>
      <c r="E14" s="14">
        <v>100000</v>
      </c>
      <c r="F14" s="14">
        <v>100000</v>
      </c>
    </row>
    <row r="15" spans="1:6" ht="12.9" customHeight="1" x14ac:dyDescent="0.3">
      <c r="A15" s="11"/>
      <c r="B15" s="440" t="s">
        <v>4</v>
      </c>
      <c r="C15" s="451"/>
      <c r="D15" s="441"/>
      <c r="E15" s="14"/>
      <c r="F15" s="14"/>
    </row>
    <row r="16" spans="1:6" ht="12.9" customHeight="1" x14ac:dyDescent="0.3">
      <c r="A16" s="11"/>
      <c r="B16" s="72"/>
      <c r="C16" s="440" t="s">
        <v>42</v>
      </c>
      <c r="D16" s="441"/>
      <c r="E16" s="14">
        <v>100000</v>
      </c>
      <c r="F16" s="14">
        <v>100000</v>
      </c>
    </row>
    <row r="17" spans="1:6" ht="12.9" customHeight="1" x14ac:dyDescent="0.3">
      <c r="A17" s="11"/>
      <c r="B17" s="440" t="s">
        <v>5</v>
      </c>
      <c r="C17" s="451"/>
      <c r="D17" s="441"/>
      <c r="E17" s="14"/>
      <c r="F17" s="14"/>
    </row>
    <row r="18" spans="1:6" ht="12.9" customHeight="1" x14ac:dyDescent="0.3">
      <c r="A18" s="11"/>
      <c r="B18" s="72"/>
      <c r="C18" s="440" t="s">
        <v>28</v>
      </c>
      <c r="D18" s="441"/>
      <c r="E18" s="14">
        <v>100000</v>
      </c>
      <c r="F18" s="14">
        <v>100000</v>
      </c>
    </row>
    <row r="19" spans="1:6" ht="12.9" customHeight="1" x14ac:dyDescent="0.3">
      <c r="A19" s="11"/>
      <c r="B19" s="440" t="s">
        <v>62</v>
      </c>
      <c r="C19" s="451"/>
      <c r="D19" s="441"/>
      <c r="E19" s="19"/>
      <c r="F19" s="19"/>
    </row>
    <row r="20" spans="1:6" ht="12.9" customHeight="1" x14ac:dyDescent="0.3">
      <c r="A20" s="11"/>
      <c r="B20" s="72"/>
      <c r="C20" s="440" t="s">
        <v>35</v>
      </c>
      <c r="D20" s="441"/>
      <c r="E20" s="22">
        <v>21600</v>
      </c>
      <c r="F20" s="22">
        <v>21600</v>
      </c>
    </row>
    <row r="21" spans="1:6" ht="12.9" customHeight="1" x14ac:dyDescent="0.3">
      <c r="A21" s="11"/>
      <c r="B21" s="72"/>
      <c r="C21" s="440" t="s">
        <v>90</v>
      </c>
      <c r="D21" s="441"/>
      <c r="E21" s="22">
        <v>24192</v>
      </c>
      <c r="F21" s="22">
        <v>24192</v>
      </c>
    </row>
    <row r="22" spans="1:6" ht="12.9" customHeight="1" x14ac:dyDescent="0.3">
      <c r="A22" s="11"/>
      <c r="B22" s="102"/>
      <c r="C22" s="102" t="s">
        <v>112</v>
      </c>
      <c r="D22" s="103"/>
      <c r="E22" s="22">
        <v>1000</v>
      </c>
      <c r="F22" s="22">
        <v>2000</v>
      </c>
    </row>
    <row r="23" spans="1:6" ht="12.9" customHeight="1" x14ac:dyDescent="0.3">
      <c r="A23" s="11"/>
      <c r="B23" s="80" t="s">
        <v>103</v>
      </c>
      <c r="C23" s="73"/>
      <c r="D23" s="74"/>
      <c r="E23" s="153"/>
      <c r="F23" s="153"/>
    </row>
    <row r="24" spans="1:6" ht="12.9" customHeight="1" x14ac:dyDescent="0.3">
      <c r="A24" s="11"/>
      <c r="B24" s="80"/>
      <c r="C24" s="80" t="s">
        <v>80</v>
      </c>
      <c r="D24" s="81"/>
      <c r="E24" s="82">
        <v>6000</v>
      </c>
      <c r="F24" s="82">
        <v>6000</v>
      </c>
    </row>
    <row r="25" spans="1:6" ht="12.9" customHeight="1" x14ac:dyDescent="0.3">
      <c r="A25" s="11"/>
      <c r="B25" s="80" t="s">
        <v>104</v>
      </c>
      <c r="C25" s="80"/>
      <c r="D25" s="81"/>
      <c r="E25" s="17"/>
      <c r="F25" s="17"/>
    </row>
    <row r="26" spans="1:6" ht="12.9" customHeight="1" x14ac:dyDescent="0.3">
      <c r="A26" s="11"/>
      <c r="B26" s="80"/>
      <c r="C26" s="80" t="s">
        <v>84</v>
      </c>
      <c r="D26" s="81"/>
      <c r="E26" s="14">
        <v>10000</v>
      </c>
      <c r="F26" s="14">
        <v>10000</v>
      </c>
    </row>
    <row r="27" spans="1:6" ht="12.9" customHeight="1" x14ac:dyDescent="0.3">
      <c r="A27" s="11"/>
      <c r="B27" s="80"/>
      <c r="C27" s="80" t="s">
        <v>96</v>
      </c>
      <c r="D27" s="81"/>
      <c r="E27" s="14">
        <v>10000</v>
      </c>
      <c r="F27" s="14">
        <v>10000</v>
      </c>
    </row>
    <row r="28" spans="1:6" ht="12.9" customHeight="1" x14ac:dyDescent="0.3">
      <c r="A28" s="11"/>
      <c r="B28" s="146"/>
      <c r="C28" s="146" t="s">
        <v>165</v>
      </c>
      <c r="D28" s="147"/>
      <c r="E28" s="14">
        <v>300000</v>
      </c>
      <c r="F28" s="14">
        <v>300000</v>
      </c>
    </row>
    <row r="29" spans="1:6" s="179" customFormat="1" ht="12.9" customHeight="1" x14ac:dyDescent="0.3">
      <c r="A29" s="176"/>
      <c r="B29" s="243"/>
      <c r="C29" s="243"/>
      <c r="D29" s="248"/>
      <c r="E29" s="14"/>
      <c r="F29" s="14"/>
    </row>
    <row r="30" spans="1:6" ht="12.9" customHeight="1" x14ac:dyDescent="0.3">
      <c r="A30" s="11"/>
      <c r="B30" s="77" t="s">
        <v>34</v>
      </c>
      <c r="C30" s="80"/>
      <c r="D30" s="81"/>
      <c r="E30" s="114">
        <f>SUM(E14:E28)</f>
        <v>672792</v>
      </c>
      <c r="F30" s="114">
        <f>SUM(F14:F28)</f>
        <v>673792</v>
      </c>
    </row>
    <row r="31" spans="1:6" ht="12.9" customHeight="1" x14ac:dyDescent="0.3">
      <c r="A31" s="456" t="s">
        <v>10</v>
      </c>
      <c r="B31" s="452"/>
      <c r="C31" s="452"/>
      <c r="D31" s="453"/>
      <c r="E31" s="35"/>
      <c r="F31" s="36"/>
    </row>
    <row r="32" spans="1:6" ht="12.9" customHeight="1" x14ac:dyDescent="0.3">
      <c r="A32" s="32"/>
      <c r="B32" s="451" t="s">
        <v>66</v>
      </c>
      <c r="C32" s="451"/>
      <c r="D32" s="441"/>
      <c r="E32" s="17"/>
      <c r="F32" s="36"/>
    </row>
    <row r="33" spans="1:6" s="179" customFormat="1" ht="12.9" customHeight="1" x14ac:dyDescent="0.3">
      <c r="A33" s="32"/>
      <c r="B33" s="194"/>
      <c r="C33" s="193" t="s">
        <v>226</v>
      </c>
      <c r="D33" s="195"/>
      <c r="E33" s="82">
        <v>25000</v>
      </c>
      <c r="F33" s="286"/>
    </row>
    <row r="34" spans="1:6" ht="12.9" customHeight="1" x14ac:dyDescent="0.3">
      <c r="A34" s="32"/>
      <c r="B34" s="91"/>
      <c r="C34" s="89" t="s">
        <v>278</v>
      </c>
      <c r="D34" s="90"/>
      <c r="E34" s="82"/>
      <c r="F34" s="286">
        <v>50000</v>
      </c>
    </row>
    <row r="35" spans="1:6" ht="12.9" customHeight="1" x14ac:dyDescent="0.3">
      <c r="A35" s="32"/>
      <c r="B35" s="78"/>
      <c r="C35" s="12" t="s">
        <v>346</v>
      </c>
      <c r="D35" s="36"/>
      <c r="E35" s="82"/>
      <c r="F35" s="286">
        <v>30000</v>
      </c>
    </row>
    <row r="36" spans="1:6" ht="12.9" customHeight="1" x14ac:dyDescent="0.3">
      <c r="A36" s="32"/>
      <c r="B36" s="452" t="s">
        <v>68</v>
      </c>
      <c r="C36" s="452"/>
      <c r="D36" s="453"/>
      <c r="E36" s="114">
        <f>SUM(E33:E35)</f>
        <v>25000</v>
      </c>
      <c r="F36" s="114">
        <f>SUM(F33:F35)</f>
        <v>80000</v>
      </c>
    </row>
    <row r="37" spans="1:6" ht="12.9" customHeight="1" thickBot="1" x14ac:dyDescent="0.35">
      <c r="A37" s="435" t="s">
        <v>11</v>
      </c>
      <c r="B37" s="436"/>
      <c r="C37" s="436"/>
      <c r="D37" s="437"/>
      <c r="E37" s="116">
        <f>SUM(E30,E36)</f>
        <v>697792</v>
      </c>
      <c r="F37" s="116">
        <f>SUM(F30,F36)</f>
        <v>753792</v>
      </c>
    </row>
    <row r="38" spans="1:6" s="137" customFormat="1" ht="12.9" customHeight="1" thickTop="1" x14ac:dyDescent="0.3">
      <c r="A38" s="137" t="s">
        <v>21</v>
      </c>
      <c r="E38" s="138"/>
    </row>
    <row r="39" spans="1:6" s="137" customFormat="1" ht="12.9" customHeight="1" x14ac:dyDescent="0.3">
      <c r="E39" s="138"/>
    </row>
    <row r="40" spans="1:6" s="137" customFormat="1" ht="12.9" customHeight="1" x14ac:dyDescent="0.3">
      <c r="A40" s="27" t="s">
        <v>21</v>
      </c>
      <c r="B40" s="27"/>
      <c r="C40" s="27"/>
      <c r="D40" s="27"/>
      <c r="E40" s="38"/>
    </row>
    <row r="41" spans="1:6" s="137" customFormat="1" ht="12.9" customHeight="1" x14ac:dyDescent="0.3">
      <c r="A41" s="27"/>
      <c r="B41" s="27"/>
      <c r="C41" s="27"/>
      <c r="D41" s="27"/>
      <c r="E41" s="38"/>
    </row>
    <row r="42" spans="1:6" s="137" customFormat="1" ht="14.1" customHeight="1" x14ac:dyDescent="0.3">
      <c r="A42" s="27"/>
      <c r="B42" s="148"/>
      <c r="C42" s="148" t="s">
        <v>181</v>
      </c>
      <c r="D42" s="148"/>
      <c r="E42" s="149"/>
    </row>
    <row r="43" spans="1:6" ht="14.1" customHeight="1" x14ac:dyDescent="0.3">
      <c r="A43" s="27"/>
      <c r="B43" s="27"/>
      <c r="C43" s="112" t="s">
        <v>22</v>
      </c>
      <c r="D43" s="27"/>
      <c r="E43" s="38"/>
    </row>
  </sheetData>
  <mergeCells count="19">
    <mergeCell ref="A5:F5"/>
    <mergeCell ref="A6:F6"/>
    <mergeCell ref="B15:D15"/>
    <mergeCell ref="B17:D17"/>
    <mergeCell ref="C14:D14"/>
    <mergeCell ref="C16:D16"/>
    <mergeCell ref="B13:D13"/>
    <mergeCell ref="A9:D10"/>
    <mergeCell ref="A11:D11"/>
    <mergeCell ref="A7:E7"/>
    <mergeCell ref="A8:D8"/>
    <mergeCell ref="C18:D18"/>
    <mergeCell ref="C20:D20"/>
    <mergeCell ref="C21:D21"/>
    <mergeCell ref="B19:D19"/>
    <mergeCell ref="A37:D37"/>
    <mergeCell ref="A31:D31"/>
    <mergeCell ref="B32:D32"/>
    <mergeCell ref="B36:D36"/>
  </mergeCells>
  <pageMargins left="1.08" right="0.39370078740157483" top="0.19685039370078741" bottom="0.11811023622047245" header="0" footer="0"/>
  <pageSetup paperSize="1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F63"/>
  <sheetViews>
    <sheetView topLeftCell="A6" zoomScale="102" zoomScaleNormal="102" workbookViewId="0">
      <selection activeCell="I14" sqref="I14"/>
    </sheetView>
  </sheetViews>
  <sheetFormatPr defaultColWidth="9.109375" defaultRowHeight="14.1" customHeight="1" x14ac:dyDescent="0.3"/>
  <cols>
    <col min="1" max="1" width="3.33203125" style="33" customWidth="1"/>
    <col min="2" max="2" width="3.5546875" style="33" customWidth="1"/>
    <col min="3" max="3" width="2.88671875" style="33" customWidth="1"/>
    <col min="4" max="4" width="41.33203125" style="33" customWidth="1"/>
    <col min="5" max="5" width="16.109375" style="23" customWidth="1"/>
    <col min="6" max="6" width="18.33203125" style="33" customWidth="1"/>
    <col min="7" max="16384" width="9.109375" style="33"/>
  </cols>
  <sheetData>
    <row r="1" spans="1:6" ht="14.1" customHeight="1" x14ac:dyDescent="0.3">
      <c r="E1" s="98"/>
    </row>
    <row r="2" spans="1:6" s="27" customFormat="1" ht="14.1" customHeight="1" x14ac:dyDescent="0.3">
      <c r="B2" s="27" t="s">
        <v>0</v>
      </c>
      <c r="E2" s="38" t="s">
        <v>20</v>
      </c>
    </row>
    <row r="3" spans="1:6" s="27" customFormat="1" ht="14.1" customHeight="1" x14ac:dyDescent="0.3">
      <c r="A3" s="438" t="s">
        <v>173</v>
      </c>
      <c r="B3" s="438"/>
      <c r="C3" s="438"/>
      <c r="D3" s="438"/>
      <c r="E3" s="438"/>
      <c r="F3" s="438"/>
    </row>
    <row r="4" spans="1:6" ht="14.1" customHeight="1" x14ac:dyDescent="0.3">
      <c r="A4" s="439" t="s">
        <v>174</v>
      </c>
      <c r="B4" s="439"/>
      <c r="C4" s="439"/>
      <c r="D4" s="439"/>
      <c r="E4" s="439"/>
      <c r="F4" s="439"/>
    </row>
    <row r="5" spans="1:6" ht="14.1" customHeight="1" thickBot="1" x14ac:dyDescent="0.35">
      <c r="A5" s="444" t="s">
        <v>54</v>
      </c>
      <c r="B5" s="444"/>
      <c r="C5" s="444"/>
      <c r="D5" s="444"/>
      <c r="E5" s="98" t="s">
        <v>111</v>
      </c>
    </row>
    <row r="6" spans="1:6" s="202" customFormat="1" ht="13.05" customHeight="1" x14ac:dyDescent="0.3">
      <c r="A6" s="445" t="s">
        <v>1</v>
      </c>
      <c r="B6" s="446"/>
      <c r="C6" s="446"/>
      <c r="D6" s="447"/>
      <c r="E6" s="228" t="s">
        <v>265</v>
      </c>
      <c r="F6" s="228" t="s">
        <v>18</v>
      </c>
    </row>
    <row r="7" spans="1:6" s="202" customFormat="1" ht="13.05" customHeight="1" x14ac:dyDescent="0.3">
      <c r="A7" s="448"/>
      <c r="B7" s="449"/>
      <c r="C7" s="449"/>
      <c r="D7" s="450"/>
      <c r="E7" s="236" t="s">
        <v>266</v>
      </c>
      <c r="F7" s="229" t="s">
        <v>19</v>
      </c>
    </row>
    <row r="8" spans="1:6" s="202" customFormat="1" ht="13.05" customHeight="1" thickBot="1" x14ac:dyDescent="0.35">
      <c r="A8" s="431" t="s">
        <v>190</v>
      </c>
      <c r="B8" s="432"/>
      <c r="C8" s="432"/>
      <c r="D8" s="433"/>
      <c r="E8" s="168" t="s">
        <v>46</v>
      </c>
      <c r="F8" s="237" t="s">
        <v>267</v>
      </c>
    </row>
    <row r="9" spans="1:6" ht="14.1" customHeight="1" x14ac:dyDescent="0.3">
      <c r="A9" s="93" t="s">
        <v>2</v>
      </c>
      <c r="B9" s="43"/>
      <c r="C9" s="37"/>
      <c r="D9" s="96"/>
      <c r="E9" s="16"/>
      <c r="F9" s="240"/>
    </row>
    <row r="10" spans="1:6" ht="14.1" customHeight="1" x14ac:dyDescent="0.3">
      <c r="A10" s="11"/>
      <c r="B10" s="440" t="s">
        <v>3</v>
      </c>
      <c r="C10" s="451"/>
      <c r="D10" s="441"/>
      <c r="E10" s="14"/>
      <c r="F10" s="35"/>
    </row>
    <row r="11" spans="1:6" ht="14.1" customHeight="1" x14ac:dyDescent="0.3">
      <c r="A11" s="11"/>
      <c r="B11" s="54"/>
      <c r="C11" s="442" t="s">
        <v>3</v>
      </c>
      <c r="D11" s="441"/>
      <c r="E11" s="14">
        <v>200000</v>
      </c>
      <c r="F11" s="14">
        <v>250000</v>
      </c>
    </row>
    <row r="12" spans="1:6" s="179" customFormat="1" ht="14.1" customHeight="1" x14ac:dyDescent="0.3">
      <c r="A12" s="176"/>
      <c r="B12" s="276"/>
      <c r="C12" s="279" t="s">
        <v>280</v>
      </c>
      <c r="D12" s="278"/>
      <c r="E12" s="14"/>
      <c r="F12" s="285">
        <v>180000</v>
      </c>
    </row>
    <row r="13" spans="1:6" ht="14.1" customHeight="1" x14ac:dyDescent="0.3">
      <c r="A13" s="11"/>
      <c r="B13" s="440" t="s">
        <v>4</v>
      </c>
      <c r="C13" s="451"/>
      <c r="D13" s="441"/>
      <c r="E13" s="14"/>
      <c r="F13" s="14"/>
    </row>
    <row r="14" spans="1:6" ht="14.1" customHeight="1" x14ac:dyDescent="0.3">
      <c r="A14" s="11"/>
      <c r="B14" s="47"/>
      <c r="C14" s="440" t="s">
        <v>42</v>
      </c>
      <c r="D14" s="441"/>
      <c r="E14" s="14">
        <v>250000</v>
      </c>
      <c r="F14" s="14">
        <v>250000</v>
      </c>
    </row>
    <row r="15" spans="1:6" ht="14.1" customHeight="1" x14ac:dyDescent="0.3">
      <c r="A15" s="11"/>
      <c r="B15" s="440" t="s">
        <v>5</v>
      </c>
      <c r="C15" s="451"/>
      <c r="D15" s="441"/>
      <c r="E15" s="14"/>
      <c r="F15" s="14"/>
    </row>
    <row r="16" spans="1:6" ht="14.1" customHeight="1" x14ac:dyDescent="0.3">
      <c r="A16" s="11"/>
      <c r="B16" s="47"/>
      <c r="C16" s="440" t="s">
        <v>28</v>
      </c>
      <c r="D16" s="441"/>
      <c r="E16" s="14">
        <v>50000</v>
      </c>
      <c r="F16" s="285">
        <v>70000</v>
      </c>
    </row>
    <row r="17" spans="1:6" s="179" customFormat="1" ht="14.1" customHeight="1" x14ac:dyDescent="0.3">
      <c r="A17" s="176"/>
      <c r="B17" s="276"/>
      <c r="C17" s="440" t="s">
        <v>241</v>
      </c>
      <c r="D17" s="441"/>
      <c r="E17" s="14"/>
      <c r="F17" s="285">
        <v>75792</v>
      </c>
    </row>
    <row r="18" spans="1:6" ht="14.1" customHeight="1" x14ac:dyDescent="0.3">
      <c r="A18" s="11"/>
      <c r="B18" s="440" t="s">
        <v>62</v>
      </c>
      <c r="C18" s="451"/>
      <c r="D18" s="441"/>
      <c r="E18" s="152">
        <f>SUM(E19:E20)</f>
        <v>45792</v>
      </c>
      <c r="F18" s="152">
        <f>SUM(F19:F20)</f>
        <v>65792</v>
      </c>
    </row>
    <row r="19" spans="1:6" ht="14.1" customHeight="1" x14ac:dyDescent="0.3">
      <c r="A19" s="11"/>
      <c r="B19" s="47"/>
      <c r="C19" s="440" t="s">
        <v>77</v>
      </c>
      <c r="D19" s="441"/>
      <c r="E19" s="22">
        <v>21600</v>
      </c>
      <c r="F19" s="22">
        <v>41600</v>
      </c>
    </row>
    <row r="20" spans="1:6" ht="14.1" customHeight="1" x14ac:dyDescent="0.3">
      <c r="A20" s="11"/>
      <c r="B20" s="47"/>
      <c r="C20" s="440" t="s">
        <v>90</v>
      </c>
      <c r="D20" s="441"/>
      <c r="E20" s="22">
        <v>24192</v>
      </c>
      <c r="F20" s="22">
        <v>24192</v>
      </c>
    </row>
    <row r="21" spans="1:6" s="179" customFormat="1" ht="14.1" customHeight="1" x14ac:dyDescent="0.3">
      <c r="A21" s="176"/>
      <c r="B21" s="276"/>
      <c r="C21" s="440" t="s">
        <v>281</v>
      </c>
      <c r="D21" s="441"/>
      <c r="E21" s="22"/>
      <c r="F21" s="285">
        <v>18000</v>
      </c>
    </row>
    <row r="22" spans="1:6" ht="14.1" customHeight="1" x14ac:dyDescent="0.3">
      <c r="A22" s="11"/>
      <c r="B22" s="440" t="s">
        <v>8</v>
      </c>
      <c r="C22" s="440"/>
      <c r="D22" s="455"/>
      <c r="E22" s="14"/>
      <c r="F22" s="14"/>
    </row>
    <row r="23" spans="1:6" ht="14.1" customHeight="1" x14ac:dyDescent="0.3">
      <c r="A23" s="11"/>
      <c r="B23" s="47"/>
      <c r="C23" s="442" t="s">
        <v>91</v>
      </c>
      <c r="D23" s="441"/>
      <c r="E23" s="14">
        <v>10000</v>
      </c>
      <c r="F23" s="14">
        <v>10000</v>
      </c>
    </row>
    <row r="24" spans="1:6" ht="14.1" customHeight="1" x14ac:dyDescent="0.3">
      <c r="A24" s="11"/>
      <c r="B24" s="440" t="s">
        <v>64</v>
      </c>
      <c r="C24" s="440"/>
      <c r="D24" s="455"/>
      <c r="E24" s="14"/>
      <c r="F24" s="14"/>
    </row>
    <row r="25" spans="1:6" ht="14.1" customHeight="1" x14ac:dyDescent="0.3">
      <c r="A25" s="11"/>
      <c r="B25" s="54"/>
      <c r="C25" s="457" t="s">
        <v>166</v>
      </c>
      <c r="D25" s="458"/>
      <c r="E25" s="14">
        <v>60000</v>
      </c>
      <c r="F25" s="14">
        <v>60000</v>
      </c>
    </row>
    <row r="26" spans="1:6" ht="14.1" customHeight="1" x14ac:dyDescent="0.3">
      <c r="A26" s="11"/>
      <c r="B26" s="452" t="s">
        <v>67</v>
      </c>
      <c r="C26" s="452"/>
      <c r="D26" s="453"/>
      <c r="E26" s="114">
        <f>SUM(E11,E14,E16,E18,E23,E25)</f>
        <v>615792</v>
      </c>
      <c r="F26" s="114">
        <f>SUM(F11,F12,F14,F16,F17,F19,F20,F21,F23,F25)</f>
        <v>979584</v>
      </c>
    </row>
    <row r="27" spans="1:6" s="27" customFormat="1" ht="14.1" customHeight="1" x14ac:dyDescent="0.3">
      <c r="A27" s="456" t="s">
        <v>10</v>
      </c>
      <c r="B27" s="452"/>
      <c r="C27" s="452"/>
      <c r="D27" s="453"/>
      <c r="E27" s="31"/>
      <c r="F27" s="238"/>
    </row>
    <row r="28" spans="1:6" s="27" customFormat="1" ht="14.1" customHeight="1" x14ac:dyDescent="0.3">
      <c r="A28" s="32"/>
      <c r="B28" s="451" t="s">
        <v>66</v>
      </c>
      <c r="C28" s="451"/>
      <c r="D28" s="441"/>
      <c r="E28" s="40"/>
      <c r="F28" s="238"/>
    </row>
    <row r="29" spans="1:6" s="27" customFormat="1" ht="14.1" customHeight="1" x14ac:dyDescent="0.3">
      <c r="A29" s="32"/>
      <c r="B29" s="55"/>
      <c r="C29" s="419" t="s">
        <v>88</v>
      </c>
      <c r="D29" s="418"/>
      <c r="E29" s="40">
        <v>0</v>
      </c>
      <c r="F29" s="238"/>
    </row>
    <row r="30" spans="1:6" s="179" customFormat="1" ht="14.1" customHeight="1" x14ac:dyDescent="0.3">
      <c r="A30" s="32"/>
      <c r="B30" s="182"/>
      <c r="C30" s="181"/>
      <c r="D30" s="183" t="s">
        <v>213</v>
      </c>
      <c r="E30" s="14">
        <v>50000</v>
      </c>
      <c r="F30" s="285">
        <v>50000</v>
      </c>
    </row>
    <row r="31" spans="1:6" s="179" customFormat="1" ht="14.1" customHeight="1" x14ac:dyDescent="0.3">
      <c r="A31" s="32"/>
      <c r="B31" s="194"/>
      <c r="C31" s="193"/>
      <c r="D31" s="198" t="s">
        <v>227</v>
      </c>
      <c r="E31" s="14">
        <v>40000</v>
      </c>
      <c r="F31" s="285">
        <v>40000</v>
      </c>
    </row>
    <row r="32" spans="1:6" s="179" customFormat="1" ht="14.1" customHeight="1" x14ac:dyDescent="0.3">
      <c r="A32" s="32"/>
      <c r="B32" s="194"/>
      <c r="C32" s="193"/>
      <c r="D32" s="198" t="s">
        <v>228</v>
      </c>
      <c r="E32" s="14">
        <v>40000</v>
      </c>
      <c r="F32" s="285">
        <v>0</v>
      </c>
    </row>
    <row r="33" spans="1:6" s="179" customFormat="1" ht="14.1" customHeight="1" x14ac:dyDescent="0.3">
      <c r="A33" s="32"/>
      <c r="B33" s="277"/>
      <c r="C33" s="276"/>
      <c r="D33" s="280" t="s">
        <v>282</v>
      </c>
      <c r="E33" s="14"/>
      <c r="F33" s="285">
        <v>100000</v>
      </c>
    </row>
    <row r="34" spans="1:6" s="179" customFormat="1" ht="14.1" customHeight="1" x14ac:dyDescent="0.3">
      <c r="A34" s="32"/>
      <c r="B34" s="277"/>
      <c r="C34" s="276"/>
      <c r="D34" s="280" t="s">
        <v>343</v>
      </c>
      <c r="E34" s="14"/>
      <c r="F34" s="285">
        <v>100000</v>
      </c>
    </row>
    <row r="35" spans="1:6" s="27" customFormat="1" ht="14.1" customHeight="1" x14ac:dyDescent="0.3">
      <c r="A35" s="32"/>
      <c r="B35" s="55"/>
      <c r="C35" s="440" t="s">
        <v>110</v>
      </c>
      <c r="D35" s="455"/>
      <c r="E35" s="40"/>
      <c r="F35" s="298"/>
    </row>
    <row r="36" spans="1:6" s="27" customFormat="1" ht="14.1" customHeight="1" x14ac:dyDescent="0.3">
      <c r="A36" s="32"/>
      <c r="B36" s="277"/>
      <c r="C36" s="276"/>
      <c r="D36" s="280" t="s">
        <v>33</v>
      </c>
      <c r="E36" s="40"/>
      <c r="F36" s="298">
        <v>15000</v>
      </c>
    </row>
    <row r="37" spans="1:6" s="27" customFormat="1" ht="14.1" customHeight="1" x14ac:dyDescent="0.3">
      <c r="A37" s="32"/>
      <c r="B37" s="78"/>
      <c r="C37" s="115" t="s">
        <v>129</v>
      </c>
      <c r="D37" s="81" t="s">
        <v>212</v>
      </c>
      <c r="E37" s="40">
        <v>50000</v>
      </c>
      <c r="F37" s="298">
        <v>35000</v>
      </c>
    </row>
    <row r="38" spans="1:6" ht="14.1" customHeight="1" x14ac:dyDescent="0.3">
      <c r="A38" s="32"/>
      <c r="B38" s="78"/>
      <c r="C38" s="115"/>
      <c r="D38" s="79" t="s">
        <v>107</v>
      </c>
      <c r="E38" s="14">
        <v>40000</v>
      </c>
      <c r="F38" s="285">
        <v>10000</v>
      </c>
    </row>
    <row r="39" spans="1:6" s="27" customFormat="1" ht="14.1" customHeight="1" x14ac:dyDescent="0.3">
      <c r="A39" s="32"/>
      <c r="B39" s="452" t="s">
        <v>68</v>
      </c>
      <c r="C39" s="452"/>
      <c r="D39" s="453"/>
      <c r="E39" s="252">
        <f>SUM(E29:E38)</f>
        <v>220000</v>
      </c>
      <c r="F39" s="252">
        <f>SUM(F30:F38)</f>
        <v>350000</v>
      </c>
    </row>
    <row r="40" spans="1:6" s="27" customFormat="1" ht="14.1" customHeight="1" thickBot="1" x14ac:dyDescent="0.35">
      <c r="A40" s="435" t="s">
        <v>11</v>
      </c>
      <c r="B40" s="436"/>
      <c r="C40" s="436"/>
      <c r="D40" s="437"/>
      <c r="E40" s="76">
        <f>SUM(E39,E26)</f>
        <v>835792</v>
      </c>
      <c r="F40" s="76">
        <f>SUM(F39,F26)</f>
        <v>1329584</v>
      </c>
    </row>
    <row r="41" spans="1:6" ht="14.1" customHeight="1" thickTop="1" x14ac:dyDescent="0.3">
      <c r="A41" s="43"/>
      <c r="B41" s="13"/>
      <c r="C41" s="20"/>
      <c r="D41" s="20"/>
      <c r="E41" s="44"/>
    </row>
    <row r="42" spans="1:6" s="137" customFormat="1" ht="14.1" customHeight="1" x14ac:dyDescent="0.3">
      <c r="A42" s="137" t="s">
        <v>21</v>
      </c>
      <c r="E42" s="138"/>
    </row>
    <row r="43" spans="1:6" s="137" customFormat="1" ht="14.1" customHeight="1" x14ac:dyDescent="0.3">
      <c r="A43" s="27" t="s">
        <v>21</v>
      </c>
      <c r="B43" s="27"/>
      <c r="C43" s="27"/>
      <c r="D43" s="27"/>
      <c r="E43" s="38"/>
    </row>
    <row r="44" spans="1:6" s="137" customFormat="1" ht="14.1" customHeight="1" x14ac:dyDescent="0.3">
      <c r="A44" s="27"/>
      <c r="B44" s="27"/>
      <c r="C44" s="27"/>
      <c r="D44" s="27"/>
      <c r="E44" s="38"/>
    </row>
    <row r="45" spans="1:6" s="137" customFormat="1" ht="14.1" customHeight="1" x14ac:dyDescent="0.3">
      <c r="A45" s="27"/>
      <c r="B45" s="148"/>
      <c r="C45" s="148" t="s">
        <v>193</v>
      </c>
      <c r="D45" s="148"/>
      <c r="E45" s="149"/>
    </row>
    <row r="46" spans="1:6" s="137" customFormat="1" ht="14.1" customHeight="1" x14ac:dyDescent="0.3">
      <c r="A46" s="27"/>
      <c r="B46" s="27"/>
      <c r="C46" s="112" t="s">
        <v>22</v>
      </c>
      <c r="D46" s="27"/>
      <c r="E46" s="38"/>
    </row>
    <row r="49" spans="1:4" ht="14.1" customHeight="1" x14ac:dyDescent="0.3">
      <c r="A49" s="111"/>
      <c r="B49" s="111"/>
      <c r="C49" s="111"/>
      <c r="D49" s="111"/>
    </row>
    <row r="50" spans="1:4" ht="14.1" customHeight="1" x14ac:dyDescent="0.3">
      <c r="A50" s="111"/>
      <c r="B50" s="111"/>
      <c r="C50" s="111"/>
      <c r="D50" s="111"/>
    </row>
    <row r="51" spans="1:4" ht="14.1" customHeight="1" x14ac:dyDescent="0.3">
      <c r="A51" s="111"/>
      <c r="B51" s="111"/>
      <c r="C51" s="111"/>
      <c r="D51" s="111"/>
    </row>
    <row r="52" spans="1:4" ht="14.1" customHeight="1" x14ac:dyDescent="0.3">
      <c r="A52" s="111"/>
      <c r="B52" s="111"/>
      <c r="C52" s="111"/>
      <c r="D52" s="111"/>
    </row>
    <row r="53" spans="1:4" ht="14.1" customHeight="1" x14ac:dyDescent="0.3">
      <c r="A53" s="111"/>
      <c r="B53" s="111"/>
      <c r="C53" s="111"/>
      <c r="D53" s="111"/>
    </row>
    <row r="54" spans="1:4" ht="14.1" customHeight="1" x14ac:dyDescent="0.3">
      <c r="A54" s="111"/>
      <c r="B54" s="111"/>
      <c r="C54" s="111"/>
      <c r="D54" s="111"/>
    </row>
    <row r="55" spans="1:4" ht="14.1" customHeight="1" x14ac:dyDescent="0.3">
      <c r="A55" s="111"/>
      <c r="B55" s="111"/>
      <c r="C55" s="111"/>
      <c r="D55" s="111"/>
    </row>
    <row r="56" spans="1:4" ht="14.1" customHeight="1" x14ac:dyDescent="0.3">
      <c r="A56" s="111"/>
      <c r="B56" s="111"/>
      <c r="C56" s="111"/>
      <c r="D56" s="111"/>
    </row>
    <row r="57" spans="1:4" ht="14.1" customHeight="1" x14ac:dyDescent="0.3">
      <c r="A57" s="111"/>
      <c r="B57" s="111"/>
      <c r="C57" s="111"/>
      <c r="D57" s="111"/>
    </row>
    <row r="58" spans="1:4" ht="14.1" customHeight="1" x14ac:dyDescent="0.3">
      <c r="A58" s="111"/>
      <c r="B58" s="111"/>
      <c r="C58" s="111"/>
      <c r="D58" s="111"/>
    </row>
    <row r="59" spans="1:4" ht="14.1" customHeight="1" x14ac:dyDescent="0.3">
      <c r="A59" s="111"/>
      <c r="B59" s="111"/>
      <c r="C59" s="111"/>
      <c r="D59" s="111"/>
    </row>
    <row r="60" spans="1:4" ht="14.1" customHeight="1" x14ac:dyDescent="0.3">
      <c r="A60" s="111"/>
      <c r="B60" s="111"/>
      <c r="C60" s="111"/>
      <c r="D60" s="111"/>
    </row>
    <row r="61" spans="1:4" ht="14.1" customHeight="1" x14ac:dyDescent="0.3">
      <c r="A61" s="111"/>
      <c r="B61" s="111"/>
      <c r="C61" s="111"/>
      <c r="D61" s="111"/>
    </row>
    <row r="62" spans="1:4" ht="14.1" customHeight="1" x14ac:dyDescent="0.3">
      <c r="A62" s="111"/>
      <c r="B62" s="111"/>
      <c r="C62" s="111"/>
      <c r="D62" s="111"/>
    </row>
    <row r="63" spans="1:4" ht="14.1" customHeight="1" x14ac:dyDescent="0.3">
      <c r="A63" s="111"/>
      <c r="B63" s="111"/>
      <c r="C63" s="111"/>
      <c r="D63" s="111"/>
    </row>
  </sheetData>
  <mergeCells count="27">
    <mergeCell ref="A3:F3"/>
    <mergeCell ref="A4:F4"/>
    <mergeCell ref="C17:D17"/>
    <mergeCell ref="C21:D21"/>
    <mergeCell ref="B28:D28"/>
    <mergeCell ref="C25:D25"/>
    <mergeCell ref="C29:D29"/>
    <mergeCell ref="C35:D35"/>
    <mergeCell ref="A5:D5"/>
    <mergeCell ref="A6:D7"/>
    <mergeCell ref="A8:D8"/>
    <mergeCell ref="A40:D40"/>
    <mergeCell ref="B15:D15"/>
    <mergeCell ref="C14:D14"/>
    <mergeCell ref="B10:D10"/>
    <mergeCell ref="B13:D13"/>
    <mergeCell ref="C11:D11"/>
    <mergeCell ref="C16:D16"/>
    <mergeCell ref="C19:D19"/>
    <mergeCell ref="C20:D20"/>
    <mergeCell ref="C23:D23"/>
    <mergeCell ref="B39:D39"/>
    <mergeCell ref="B18:D18"/>
    <mergeCell ref="B22:D22"/>
    <mergeCell ref="B24:D24"/>
    <mergeCell ref="B26:D26"/>
    <mergeCell ref="A27:D27"/>
  </mergeCells>
  <pageMargins left="1.07" right="0.39370078740157483" top="0.31496062992125984" bottom="0.15748031496062992" header="0.11811023622047245" footer="0"/>
  <pageSetup paperSize="1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/>
  <dimension ref="A1:F39"/>
  <sheetViews>
    <sheetView topLeftCell="A12" zoomScale="146" zoomScaleNormal="146" workbookViewId="0">
      <selection activeCell="D18" sqref="D18"/>
    </sheetView>
  </sheetViews>
  <sheetFormatPr defaultColWidth="9.109375" defaultRowHeight="14.1" customHeight="1" x14ac:dyDescent="0.3"/>
  <cols>
    <col min="1" max="1" width="3.5546875" style="33" customWidth="1"/>
    <col min="2" max="2" width="3.33203125" style="33" customWidth="1"/>
    <col min="3" max="3" width="3.44140625" style="33" customWidth="1"/>
    <col min="4" max="4" width="40.109375" style="33" customWidth="1"/>
    <col min="5" max="5" width="16.44140625" style="23" customWidth="1"/>
    <col min="6" max="6" width="17.6640625" style="33" customWidth="1"/>
    <col min="7" max="16384" width="9.109375" style="33"/>
  </cols>
  <sheetData>
    <row r="1" spans="1:6" s="27" customFormat="1" ht="14.1" customHeight="1" x14ac:dyDescent="0.3">
      <c r="B1" s="27" t="s">
        <v>0</v>
      </c>
      <c r="E1" s="186" t="s">
        <v>20</v>
      </c>
    </row>
    <row r="2" spans="1:6" s="27" customFormat="1" ht="14.1" customHeight="1" x14ac:dyDescent="0.3">
      <c r="A2" s="438" t="s">
        <v>173</v>
      </c>
      <c r="B2" s="438"/>
      <c r="C2" s="438"/>
      <c r="D2" s="438"/>
      <c r="E2" s="438"/>
      <c r="F2" s="438"/>
    </row>
    <row r="3" spans="1:6" s="27" customFormat="1" ht="14.1" customHeight="1" x14ac:dyDescent="0.3">
      <c r="A3" s="439" t="s">
        <v>174</v>
      </c>
      <c r="B3" s="439"/>
      <c r="C3" s="439"/>
      <c r="D3" s="439"/>
      <c r="E3" s="439"/>
      <c r="F3" s="439"/>
    </row>
    <row r="4" spans="1:6" ht="16.95" customHeight="1" thickBot="1" x14ac:dyDescent="0.35">
      <c r="A4" s="459" t="s">
        <v>55</v>
      </c>
      <c r="B4" s="460"/>
      <c r="C4" s="460"/>
      <c r="D4" s="460"/>
      <c r="E4" s="98" t="s">
        <v>111</v>
      </c>
    </row>
    <row r="5" spans="1:6" s="202" customFormat="1" ht="13.05" customHeight="1" x14ac:dyDescent="0.3">
      <c r="A5" s="445" t="s">
        <v>1</v>
      </c>
      <c r="B5" s="446"/>
      <c r="C5" s="446"/>
      <c r="D5" s="447"/>
      <c r="E5" s="228" t="s">
        <v>265</v>
      </c>
      <c r="F5" s="228" t="s">
        <v>18</v>
      </c>
    </row>
    <row r="6" spans="1:6" s="202" customFormat="1" ht="13.05" customHeight="1" x14ac:dyDescent="0.3">
      <c r="A6" s="448"/>
      <c r="B6" s="449"/>
      <c r="C6" s="449"/>
      <c r="D6" s="450"/>
      <c r="E6" s="236" t="s">
        <v>266</v>
      </c>
      <c r="F6" s="229" t="s">
        <v>19</v>
      </c>
    </row>
    <row r="7" spans="1:6" s="202" customFormat="1" ht="13.05" customHeight="1" thickBot="1" x14ac:dyDescent="0.35">
      <c r="A7" s="431" t="s">
        <v>190</v>
      </c>
      <c r="B7" s="432"/>
      <c r="C7" s="432"/>
      <c r="D7" s="433"/>
      <c r="E7" s="168" t="s">
        <v>46</v>
      </c>
      <c r="F7" s="237" t="s">
        <v>267</v>
      </c>
    </row>
    <row r="8" spans="1:6" ht="12.9" customHeight="1" x14ac:dyDescent="0.3">
      <c r="A8" s="11" t="s">
        <v>2</v>
      </c>
      <c r="B8" s="13"/>
      <c r="C8" s="20"/>
      <c r="D8" s="36"/>
      <c r="E8" s="14"/>
      <c r="F8" s="36"/>
    </row>
    <row r="9" spans="1:6" ht="12.9" customHeight="1" x14ac:dyDescent="0.3">
      <c r="A9" s="11"/>
      <c r="B9" s="440" t="s">
        <v>3</v>
      </c>
      <c r="C9" s="451"/>
      <c r="D9" s="441"/>
      <c r="E9" s="14"/>
      <c r="F9" s="36"/>
    </row>
    <row r="10" spans="1:6" ht="12.9" customHeight="1" x14ac:dyDescent="0.3">
      <c r="A10" s="11"/>
      <c r="B10" s="57"/>
      <c r="C10" s="442" t="s">
        <v>3</v>
      </c>
      <c r="D10" s="441"/>
      <c r="E10" s="14">
        <v>100000</v>
      </c>
      <c r="F10" s="14">
        <v>100000</v>
      </c>
    </row>
    <row r="11" spans="1:6" ht="12.9" customHeight="1" x14ac:dyDescent="0.3">
      <c r="A11" s="11"/>
      <c r="B11" s="440" t="s">
        <v>4</v>
      </c>
      <c r="C11" s="451"/>
      <c r="D11" s="441"/>
      <c r="E11" s="14"/>
      <c r="F11" s="14"/>
    </row>
    <row r="12" spans="1:6" ht="12.9" customHeight="1" x14ac:dyDescent="0.3">
      <c r="A12" s="11"/>
      <c r="B12" s="57"/>
      <c r="C12" s="440" t="s">
        <v>42</v>
      </c>
      <c r="D12" s="441"/>
      <c r="E12" s="14">
        <v>150000</v>
      </c>
      <c r="F12" s="14">
        <v>150000</v>
      </c>
    </row>
    <row r="13" spans="1:6" ht="12.9" customHeight="1" x14ac:dyDescent="0.3">
      <c r="A13" s="11"/>
      <c r="B13" s="440" t="s">
        <v>5</v>
      </c>
      <c r="C13" s="451"/>
      <c r="D13" s="441"/>
      <c r="E13" s="14"/>
      <c r="F13" s="14"/>
    </row>
    <row r="14" spans="1:6" ht="12.9" customHeight="1" x14ac:dyDescent="0.3">
      <c r="A14" s="11"/>
      <c r="B14" s="57"/>
      <c r="C14" s="440" t="s">
        <v>28</v>
      </c>
      <c r="D14" s="441"/>
      <c r="E14" s="14">
        <v>60000</v>
      </c>
      <c r="F14" s="14">
        <v>60000</v>
      </c>
    </row>
    <row r="15" spans="1:6" ht="12.9" customHeight="1" x14ac:dyDescent="0.3">
      <c r="A15" s="11"/>
      <c r="B15" s="440" t="s">
        <v>62</v>
      </c>
      <c r="C15" s="451"/>
      <c r="D15" s="441"/>
      <c r="E15" s="14"/>
      <c r="F15" s="14"/>
    </row>
    <row r="16" spans="1:6" ht="12.9" customHeight="1" x14ac:dyDescent="0.3">
      <c r="A16" s="11"/>
      <c r="B16" s="57"/>
      <c r="C16" s="440" t="s">
        <v>77</v>
      </c>
      <c r="D16" s="441"/>
      <c r="E16" s="14">
        <v>30000</v>
      </c>
      <c r="F16" s="14">
        <v>30000</v>
      </c>
    </row>
    <row r="17" spans="1:6" s="179" customFormat="1" ht="12.9" customHeight="1" x14ac:dyDescent="0.3">
      <c r="A17" s="176"/>
      <c r="B17" s="193"/>
      <c r="C17" s="193" t="s">
        <v>149</v>
      </c>
      <c r="D17" s="195"/>
      <c r="E17" s="14">
        <v>25000</v>
      </c>
      <c r="F17" s="285">
        <v>40000</v>
      </c>
    </row>
    <row r="18" spans="1:6" s="179" customFormat="1" ht="12.9" customHeight="1" x14ac:dyDescent="0.3">
      <c r="A18" s="176"/>
      <c r="B18" s="193" t="s">
        <v>229</v>
      </c>
      <c r="C18" s="193"/>
      <c r="D18" s="195"/>
      <c r="E18" s="14">
        <v>5000</v>
      </c>
      <c r="F18" s="285">
        <v>10000</v>
      </c>
    </row>
    <row r="19" spans="1:6" s="179" customFormat="1" ht="12.9" customHeight="1" x14ac:dyDescent="0.3">
      <c r="A19" s="176"/>
      <c r="B19" s="243"/>
      <c r="C19" s="243"/>
      <c r="D19" s="245"/>
      <c r="E19" s="14"/>
      <c r="F19" s="14"/>
    </row>
    <row r="20" spans="1:6" s="179" customFormat="1" ht="12.9" customHeight="1" x14ac:dyDescent="0.3">
      <c r="A20" s="176"/>
      <c r="B20" s="243"/>
      <c r="C20" s="243"/>
      <c r="D20" s="245"/>
      <c r="E20" s="14"/>
      <c r="F20" s="14"/>
    </row>
    <row r="21" spans="1:6" ht="12.9" customHeight="1" x14ac:dyDescent="0.3">
      <c r="A21" s="32"/>
      <c r="B21" s="452" t="s">
        <v>67</v>
      </c>
      <c r="C21" s="452"/>
      <c r="D21" s="453"/>
      <c r="E21" s="114">
        <f>SUM(E10:E18)</f>
        <v>370000</v>
      </c>
      <c r="F21" s="114">
        <f>SUM(F10:F18)</f>
        <v>390000</v>
      </c>
    </row>
    <row r="22" spans="1:6" ht="14.1" customHeight="1" x14ac:dyDescent="0.3">
      <c r="A22" s="456" t="s">
        <v>10</v>
      </c>
      <c r="B22" s="452"/>
      <c r="C22" s="452"/>
      <c r="D22" s="453"/>
      <c r="E22" s="17"/>
      <c r="F22" s="36"/>
    </row>
    <row r="23" spans="1:6" ht="14.1" customHeight="1" x14ac:dyDescent="0.3">
      <c r="A23" s="32"/>
      <c r="B23" s="451" t="s">
        <v>66</v>
      </c>
      <c r="C23" s="451"/>
      <c r="D23" s="441"/>
      <c r="E23" s="40"/>
      <c r="F23" s="36"/>
    </row>
    <row r="24" spans="1:6" ht="14.1" customHeight="1" x14ac:dyDescent="0.3">
      <c r="A24" s="32"/>
      <c r="B24" s="56"/>
      <c r="C24" s="457" t="s">
        <v>88</v>
      </c>
      <c r="D24" s="458"/>
      <c r="E24" s="40" t="s">
        <v>46</v>
      </c>
      <c r="F24" s="36"/>
    </row>
    <row r="25" spans="1:6" ht="14.1" customHeight="1" x14ac:dyDescent="0.3">
      <c r="A25" s="32"/>
      <c r="B25" s="56"/>
      <c r="C25" s="440" t="s">
        <v>133</v>
      </c>
      <c r="D25" s="441"/>
      <c r="E25" s="40">
        <v>60000</v>
      </c>
      <c r="F25" s="40"/>
    </row>
    <row r="26" spans="1:6" s="179" customFormat="1" ht="14.1" customHeight="1" x14ac:dyDescent="0.3">
      <c r="A26" s="32"/>
      <c r="B26" s="244"/>
      <c r="C26" s="243" t="s">
        <v>319</v>
      </c>
      <c r="D26" s="245"/>
      <c r="E26" s="40"/>
      <c r="F26" s="40">
        <v>40000</v>
      </c>
    </row>
    <row r="27" spans="1:6" s="179" customFormat="1" ht="14.1" customHeight="1" x14ac:dyDescent="0.3">
      <c r="A27" s="32"/>
      <c r="B27" s="244"/>
      <c r="C27" s="243" t="s">
        <v>320</v>
      </c>
      <c r="D27" s="245"/>
      <c r="E27" s="40"/>
      <c r="F27" s="40">
        <v>20000</v>
      </c>
    </row>
    <row r="28" spans="1:6" s="179" customFormat="1" ht="14.1" customHeight="1" x14ac:dyDescent="0.3">
      <c r="A28" s="32"/>
      <c r="B28" s="244"/>
      <c r="C28" s="243"/>
      <c r="D28" s="245"/>
      <c r="E28" s="40"/>
      <c r="F28" s="40"/>
    </row>
    <row r="29" spans="1:6" ht="14.1" customHeight="1" x14ac:dyDescent="0.3">
      <c r="A29" s="32"/>
      <c r="B29" s="452" t="s">
        <v>68</v>
      </c>
      <c r="C29" s="452"/>
      <c r="D29" s="453"/>
      <c r="E29" s="252">
        <f>SUM(E24:E25)</f>
        <v>60000</v>
      </c>
      <c r="F29" s="252">
        <f>SUM(F25:F28)</f>
        <v>60000</v>
      </c>
    </row>
    <row r="30" spans="1:6" ht="14.1" customHeight="1" thickBot="1" x14ac:dyDescent="0.35">
      <c r="A30" s="435" t="s">
        <v>11</v>
      </c>
      <c r="B30" s="436"/>
      <c r="C30" s="436"/>
      <c r="D30" s="437"/>
      <c r="E30" s="76">
        <f>SUM(E29,E21)</f>
        <v>430000</v>
      </c>
      <c r="F30" s="76">
        <f>SUM(F29,F21)</f>
        <v>450000</v>
      </c>
    </row>
    <row r="31" spans="1:6" ht="14.1" customHeight="1" thickTop="1" x14ac:dyDescent="0.3">
      <c r="A31" s="13"/>
      <c r="B31" s="52"/>
      <c r="C31" s="51"/>
      <c r="D31" s="51"/>
      <c r="E31" s="42"/>
    </row>
    <row r="32" spans="1:6" ht="14.1" customHeight="1" x14ac:dyDescent="0.3">
      <c r="A32" s="13"/>
      <c r="B32" s="52"/>
      <c r="C32" s="51"/>
      <c r="D32" s="51"/>
      <c r="E32" s="42"/>
    </row>
    <row r="33" spans="1:5" s="137" customFormat="1" ht="14.1" customHeight="1" x14ac:dyDescent="0.3">
      <c r="A33" s="27" t="s">
        <v>21</v>
      </c>
      <c r="B33" s="27"/>
      <c r="C33" s="27"/>
      <c r="D33" s="27"/>
      <c r="E33" s="38"/>
    </row>
    <row r="34" spans="1:5" s="137" customFormat="1" ht="14.1" customHeight="1" x14ac:dyDescent="0.3">
      <c r="A34" s="27"/>
      <c r="B34" s="27"/>
      <c r="C34" s="27"/>
      <c r="D34" s="27"/>
      <c r="E34" s="38"/>
    </row>
    <row r="35" spans="1:5" s="137" customFormat="1" ht="14.1" customHeight="1" x14ac:dyDescent="0.3">
      <c r="A35" s="27"/>
      <c r="B35" s="148"/>
      <c r="C35" s="148" t="s">
        <v>182</v>
      </c>
      <c r="D35" s="148"/>
      <c r="E35" s="149"/>
    </row>
    <row r="36" spans="1:5" s="137" customFormat="1" ht="14.1" customHeight="1" x14ac:dyDescent="0.3">
      <c r="A36" s="27"/>
      <c r="B36" s="27"/>
      <c r="C36" s="112" t="s">
        <v>22</v>
      </c>
      <c r="D36" s="27"/>
      <c r="E36" s="38"/>
    </row>
    <row r="37" spans="1:5" s="137" customFormat="1" ht="14.1" customHeight="1" x14ac:dyDescent="0.3">
      <c r="A37" s="137" t="s">
        <v>47</v>
      </c>
      <c r="E37" s="231"/>
    </row>
    <row r="38" spans="1:5" ht="14.1" customHeight="1" x14ac:dyDescent="0.3">
      <c r="A38" s="13"/>
      <c r="B38" s="52"/>
      <c r="C38" s="51"/>
      <c r="D38" s="51"/>
      <c r="E38" s="42"/>
    </row>
    <row r="39" spans="1:5" ht="14.1" customHeight="1" x14ac:dyDescent="0.3">
      <c r="A39" s="13"/>
      <c r="B39" s="52"/>
      <c r="C39" s="51"/>
      <c r="D39" s="51"/>
      <c r="E39" s="42"/>
    </row>
  </sheetData>
  <mergeCells count="20">
    <mergeCell ref="A5:D6"/>
    <mergeCell ref="A7:D7"/>
    <mergeCell ref="A2:F2"/>
    <mergeCell ref="A3:F3"/>
    <mergeCell ref="B13:D13"/>
    <mergeCell ref="B11:D11"/>
    <mergeCell ref="B9:D9"/>
    <mergeCell ref="A4:D4"/>
    <mergeCell ref="C10:D10"/>
    <mergeCell ref="C12:D12"/>
    <mergeCell ref="C14:D14"/>
    <mergeCell ref="B15:D15"/>
    <mergeCell ref="B29:D29"/>
    <mergeCell ref="A30:D30"/>
    <mergeCell ref="C24:D24"/>
    <mergeCell ref="C25:D25"/>
    <mergeCell ref="B21:D21"/>
    <mergeCell ref="A22:D22"/>
    <mergeCell ref="B23:D23"/>
    <mergeCell ref="C16:D16"/>
  </mergeCells>
  <pageMargins left="1.1399999999999999" right="0.39370078740157483" top="0.86" bottom="0.11811023622047245" header="0" footer="0"/>
  <pageSetup paperSize="1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/>
  <dimension ref="A1:H44"/>
  <sheetViews>
    <sheetView topLeftCell="A15" zoomScale="107" zoomScaleNormal="107" workbookViewId="0">
      <selection activeCell="G27" sqref="G27"/>
    </sheetView>
  </sheetViews>
  <sheetFormatPr defaultColWidth="9.109375" defaultRowHeight="14.1" customHeight="1" x14ac:dyDescent="0.3"/>
  <cols>
    <col min="1" max="1" width="3.44140625" style="33" customWidth="1"/>
    <col min="2" max="2" width="3.109375" style="33" customWidth="1"/>
    <col min="3" max="3" width="3" style="33" customWidth="1"/>
    <col min="4" max="4" width="41.6640625" style="33" customWidth="1"/>
    <col min="5" max="5" width="15.5546875" style="33" customWidth="1"/>
    <col min="6" max="6" width="18" style="33" customWidth="1"/>
    <col min="7" max="16384" width="9.109375" style="33"/>
  </cols>
  <sheetData>
    <row r="1" spans="1:6" ht="14.1" customHeight="1" x14ac:dyDescent="0.3">
      <c r="E1" s="99"/>
    </row>
    <row r="2" spans="1:6" ht="14.1" customHeight="1" x14ac:dyDescent="0.3">
      <c r="E2" s="24"/>
    </row>
    <row r="3" spans="1:6" s="27" customFormat="1" ht="14.1" customHeight="1" x14ac:dyDescent="0.3">
      <c r="B3" s="27" t="s">
        <v>0</v>
      </c>
      <c r="F3" s="187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  <c r="F4" s="438"/>
    </row>
    <row r="5" spans="1:6" ht="15.6" customHeight="1" x14ac:dyDescent="0.3">
      <c r="A5" s="439" t="s">
        <v>174</v>
      </c>
      <c r="B5" s="439"/>
      <c r="C5" s="439"/>
      <c r="D5" s="439"/>
      <c r="E5" s="439"/>
      <c r="F5" s="439"/>
    </row>
    <row r="6" spans="1:6" ht="18" customHeight="1" thickBot="1" x14ac:dyDescent="0.35">
      <c r="A6" s="461" t="s">
        <v>56</v>
      </c>
      <c r="B6" s="461"/>
      <c r="C6" s="461"/>
      <c r="D6" s="461"/>
      <c r="E6" s="99" t="s">
        <v>111</v>
      </c>
    </row>
    <row r="7" spans="1:6" s="202" customFormat="1" ht="13.05" customHeight="1" x14ac:dyDescent="0.3">
      <c r="A7" s="445" t="s">
        <v>1</v>
      </c>
      <c r="B7" s="446"/>
      <c r="C7" s="446"/>
      <c r="D7" s="447"/>
      <c r="E7" s="228" t="s">
        <v>265</v>
      </c>
      <c r="F7" s="228" t="s">
        <v>18</v>
      </c>
    </row>
    <row r="8" spans="1:6" s="202" customFormat="1" ht="13.05" customHeight="1" x14ac:dyDescent="0.3">
      <c r="A8" s="448"/>
      <c r="B8" s="449"/>
      <c r="C8" s="449"/>
      <c r="D8" s="450"/>
      <c r="E8" s="236" t="s">
        <v>266</v>
      </c>
      <c r="F8" s="229" t="s">
        <v>19</v>
      </c>
    </row>
    <row r="9" spans="1:6" s="202" customFormat="1" ht="13.05" customHeight="1" thickBot="1" x14ac:dyDescent="0.35">
      <c r="A9" s="431" t="s">
        <v>190</v>
      </c>
      <c r="B9" s="432"/>
      <c r="C9" s="432"/>
      <c r="D9" s="433"/>
      <c r="E9" s="168" t="s">
        <v>46</v>
      </c>
      <c r="F9" s="237" t="s">
        <v>267</v>
      </c>
    </row>
    <row r="10" spans="1:6" ht="12.9" customHeight="1" x14ac:dyDescent="0.3">
      <c r="A10" s="93" t="s">
        <v>2</v>
      </c>
      <c r="B10" s="43"/>
      <c r="C10" s="37"/>
      <c r="D10" s="96"/>
      <c r="E10" s="16"/>
      <c r="F10" s="240"/>
    </row>
    <row r="11" spans="1:6" ht="12.9" customHeight="1" x14ac:dyDescent="0.3">
      <c r="A11" s="11"/>
      <c r="B11" s="440" t="s">
        <v>3</v>
      </c>
      <c r="C11" s="451"/>
      <c r="D11" s="441"/>
      <c r="E11" s="14"/>
      <c r="F11" s="35"/>
    </row>
    <row r="12" spans="1:6" ht="12.9" customHeight="1" x14ac:dyDescent="0.3">
      <c r="A12" s="11"/>
      <c r="B12" s="57"/>
      <c r="C12" s="442" t="s">
        <v>3</v>
      </c>
      <c r="D12" s="441"/>
      <c r="E12" s="14">
        <v>150000</v>
      </c>
      <c r="F12" s="14">
        <v>150000</v>
      </c>
    </row>
    <row r="13" spans="1:6" ht="12.9" customHeight="1" x14ac:dyDescent="0.3">
      <c r="A13" s="11"/>
      <c r="B13" s="440" t="s">
        <v>4</v>
      </c>
      <c r="C13" s="451"/>
      <c r="D13" s="441"/>
      <c r="E13" s="14"/>
      <c r="F13" s="14"/>
    </row>
    <row r="14" spans="1:6" ht="12.9" customHeight="1" x14ac:dyDescent="0.3">
      <c r="A14" s="11"/>
      <c r="B14" s="57"/>
      <c r="C14" s="440" t="s">
        <v>42</v>
      </c>
      <c r="D14" s="441"/>
      <c r="E14" s="14">
        <v>170000</v>
      </c>
      <c r="F14" s="14">
        <v>170000</v>
      </c>
    </row>
    <row r="15" spans="1:6" ht="12.9" customHeight="1" x14ac:dyDescent="0.3">
      <c r="A15" s="11"/>
      <c r="B15" s="440" t="s">
        <v>5</v>
      </c>
      <c r="C15" s="451"/>
      <c r="D15" s="441"/>
      <c r="E15" s="14"/>
      <c r="F15" s="14"/>
    </row>
    <row r="16" spans="1:6" ht="12.9" customHeight="1" x14ac:dyDescent="0.3">
      <c r="A16" s="11"/>
      <c r="B16" s="57"/>
      <c r="C16" s="440" t="s">
        <v>28</v>
      </c>
      <c r="D16" s="441"/>
      <c r="E16" s="14">
        <v>65000</v>
      </c>
      <c r="F16" s="14">
        <v>65000</v>
      </c>
    </row>
    <row r="17" spans="1:8" ht="12.9" customHeight="1" x14ac:dyDescent="0.3">
      <c r="A17" s="11"/>
      <c r="B17" s="440" t="s">
        <v>62</v>
      </c>
      <c r="C17" s="451"/>
      <c r="D17" s="441"/>
      <c r="E17" s="151">
        <f>SUM(E18:E19)</f>
        <v>55000</v>
      </c>
      <c r="F17" s="151">
        <f>SUM(F18:F19)</f>
        <v>55000</v>
      </c>
    </row>
    <row r="18" spans="1:8" ht="12.9" customHeight="1" x14ac:dyDescent="0.3">
      <c r="A18" s="11"/>
      <c r="B18" s="57"/>
      <c r="C18" s="440" t="s">
        <v>77</v>
      </c>
      <c r="D18" s="441"/>
      <c r="E18" s="22">
        <v>30000</v>
      </c>
      <c r="F18" s="22">
        <v>30000</v>
      </c>
    </row>
    <row r="19" spans="1:8" ht="12.9" customHeight="1" x14ac:dyDescent="0.3">
      <c r="A19" s="11"/>
      <c r="B19" s="57"/>
      <c r="C19" s="440" t="s">
        <v>90</v>
      </c>
      <c r="D19" s="441"/>
      <c r="E19" s="22">
        <v>25000</v>
      </c>
      <c r="F19" s="22">
        <v>25000</v>
      </c>
    </row>
    <row r="20" spans="1:8" ht="12.9" customHeight="1" x14ac:dyDescent="0.3">
      <c r="A20" s="11"/>
      <c r="B20" s="440" t="s">
        <v>8</v>
      </c>
      <c r="C20" s="440"/>
      <c r="D20" s="455"/>
      <c r="E20" s="35"/>
      <c r="F20" s="35"/>
    </row>
    <row r="21" spans="1:8" ht="12.9" customHeight="1" x14ac:dyDescent="0.3">
      <c r="A21" s="11"/>
      <c r="B21" s="57"/>
      <c r="C21" s="462" t="s">
        <v>80</v>
      </c>
      <c r="D21" s="458"/>
      <c r="E21" s="14">
        <v>37500</v>
      </c>
      <c r="F21" s="14">
        <v>37500</v>
      </c>
    </row>
    <row r="22" spans="1:8" ht="12.9" customHeight="1" x14ac:dyDescent="0.3">
      <c r="A22" s="11"/>
      <c r="B22" s="440" t="s">
        <v>64</v>
      </c>
      <c r="C22" s="440"/>
      <c r="D22" s="455"/>
      <c r="E22" s="14"/>
      <c r="F22" s="14"/>
    </row>
    <row r="23" spans="1:8" ht="12.9" customHeight="1" x14ac:dyDescent="0.3">
      <c r="A23" s="11"/>
      <c r="B23" s="57"/>
      <c r="C23" s="440" t="s">
        <v>64</v>
      </c>
      <c r="D23" s="441"/>
      <c r="E23" s="14">
        <v>28681</v>
      </c>
      <c r="F23" s="14">
        <v>39161.050000000003</v>
      </c>
    </row>
    <row r="24" spans="1:8" s="179" customFormat="1" ht="12.9" customHeight="1" x14ac:dyDescent="0.3">
      <c r="A24" s="176"/>
      <c r="B24" s="243"/>
      <c r="C24" s="243"/>
      <c r="D24" s="245"/>
      <c r="E24" s="14"/>
      <c r="F24" s="14"/>
    </row>
    <row r="25" spans="1:8" s="179" customFormat="1" ht="12.9" customHeight="1" x14ac:dyDescent="0.3">
      <c r="A25" s="176"/>
      <c r="B25" s="243"/>
      <c r="C25" s="243"/>
      <c r="D25" s="245"/>
      <c r="E25" s="14"/>
      <c r="F25" s="14"/>
    </row>
    <row r="26" spans="1:8" s="179" customFormat="1" ht="12.9" customHeight="1" x14ac:dyDescent="0.3">
      <c r="A26" s="176"/>
      <c r="B26" s="243"/>
      <c r="C26" s="243"/>
      <c r="D26" s="245"/>
      <c r="E26" s="14"/>
      <c r="F26" s="14"/>
    </row>
    <row r="27" spans="1:8" ht="12.9" customHeight="1" x14ac:dyDescent="0.3">
      <c r="A27" s="32"/>
      <c r="B27" s="452" t="s">
        <v>67</v>
      </c>
      <c r="C27" s="452"/>
      <c r="D27" s="453"/>
      <c r="E27" s="114">
        <f>SUM(E12,E14,E16,E17,E21,E23)</f>
        <v>506181</v>
      </c>
      <c r="F27" s="114">
        <f>SUM(F12,F14,F16,F17,F21,F23)</f>
        <v>516661.05</v>
      </c>
    </row>
    <row r="28" spans="1:8" ht="12.9" customHeight="1" x14ac:dyDescent="0.3">
      <c r="A28" s="32"/>
      <c r="B28" s="49"/>
      <c r="C28" s="49"/>
      <c r="D28" s="50"/>
      <c r="E28" s="17"/>
      <c r="F28" s="35"/>
    </row>
    <row r="29" spans="1:8" ht="12.9" customHeight="1" x14ac:dyDescent="0.3">
      <c r="A29" s="456" t="s">
        <v>10</v>
      </c>
      <c r="B29" s="452"/>
      <c r="C29" s="452"/>
      <c r="D29" s="453"/>
      <c r="E29" s="17"/>
      <c r="F29" s="35"/>
    </row>
    <row r="30" spans="1:8" ht="12.9" customHeight="1" x14ac:dyDescent="0.3">
      <c r="A30" s="32"/>
      <c r="B30" s="451" t="s">
        <v>66</v>
      </c>
      <c r="C30" s="451"/>
      <c r="D30" s="441"/>
      <c r="E30" s="40"/>
      <c r="F30" s="35"/>
    </row>
    <row r="31" spans="1:8" ht="12.9" customHeight="1" x14ac:dyDescent="0.3">
      <c r="A31" s="32"/>
      <c r="B31" s="58"/>
      <c r="C31" s="419" t="s">
        <v>88</v>
      </c>
      <c r="D31" s="418"/>
      <c r="E31" s="40" t="s">
        <v>46</v>
      </c>
      <c r="F31" s="35"/>
    </row>
    <row r="32" spans="1:8" ht="12.9" customHeight="1" x14ac:dyDescent="0.3">
      <c r="A32" s="32"/>
      <c r="B32" s="58"/>
      <c r="C32" s="59"/>
      <c r="D32" s="48" t="s">
        <v>347</v>
      </c>
      <c r="E32" s="40">
        <v>50000</v>
      </c>
      <c r="F32" s="14">
        <v>60000</v>
      </c>
      <c r="H32" s="33" t="s">
        <v>46</v>
      </c>
    </row>
    <row r="33" spans="1:6" s="179" customFormat="1" ht="12.9" customHeight="1" x14ac:dyDescent="0.3">
      <c r="A33" s="32"/>
      <c r="B33" s="416"/>
      <c r="C33" s="415"/>
      <c r="D33" s="48" t="s">
        <v>394</v>
      </c>
      <c r="E33" s="40"/>
      <c r="F33" s="14">
        <v>45792</v>
      </c>
    </row>
    <row r="34" spans="1:6" ht="12.9" customHeight="1" x14ac:dyDescent="0.3">
      <c r="A34" s="32"/>
      <c r="B34" s="83"/>
      <c r="C34" s="440" t="s">
        <v>262</v>
      </c>
      <c r="D34" s="441"/>
      <c r="E34" s="40" t="s">
        <v>46</v>
      </c>
      <c r="F34" s="14"/>
    </row>
    <row r="35" spans="1:6" ht="12.9" customHeight="1" x14ac:dyDescent="0.3">
      <c r="A35" s="32"/>
      <c r="B35" s="83"/>
      <c r="C35" s="85"/>
      <c r="D35" s="198" t="s">
        <v>230</v>
      </c>
      <c r="E35" s="40">
        <v>7500</v>
      </c>
      <c r="F35" s="14">
        <v>10000</v>
      </c>
    </row>
    <row r="36" spans="1:6" s="179" customFormat="1" ht="12.9" customHeight="1" x14ac:dyDescent="0.3">
      <c r="A36" s="32"/>
      <c r="B36" s="194"/>
      <c r="C36" s="193"/>
      <c r="D36" s="198" t="s">
        <v>231</v>
      </c>
      <c r="E36" s="40">
        <v>7500</v>
      </c>
      <c r="F36" s="14">
        <v>10000</v>
      </c>
    </row>
    <row r="37" spans="1:6" ht="12.9" customHeight="1" x14ac:dyDescent="0.3">
      <c r="A37" s="32"/>
      <c r="B37" s="452" t="s">
        <v>68</v>
      </c>
      <c r="C37" s="452"/>
      <c r="D37" s="453"/>
      <c r="E37" s="252">
        <f>SUM(E32:E36)</f>
        <v>65000</v>
      </c>
      <c r="F37" s="252">
        <f>SUM(F32:F36)</f>
        <v>125792</v>
      </c>
    </row>
    <row r="38" spans="1:6" ht="12.9" customHeight="1" thickBot="1" x14ac:dyDescent="0.35">
      <c r="A38" s="435" t="s">
        <v>11</v>
      </c>
      <c r="B38" s="436"/>
      <c r="C38" s="436"/>
      <c r="D38" s="437"/>
      <c r="E38" s="88">
        <f>SUM(E37,E27)</f>
        <v>571181</v>
      </c>
      <c r="F38" s="88">
        <f>SUM(F37,F27)</f>
        <v>642453.05000000005</v>
      </c>
    </row>
    <row r="39" spans="1:6" ht="12.9" customHeight="1" thickTop="1" x14ac:dyDescent="0.3">
      <c r="A39" s="13"/>
      <c r="B39" s="13"/>
      <c r="C39" s="20"/>
      <c r="D39" s="20"/>
      <c r="E39" s="42"/>
    </row>
    <row r="40" spans="1:6" s="137" customFormat="1" ht="14.1" customHeight="1" x14ac:dyDescent="0.3">
      <c r="A40" s="137" t="s">
        <v>21</v>
      </c>
      <c r="E40" s="138"/>
    </row>
    <row r="41" spans="1:6" s="137" customFormat="1" ht="14.1" customHeight="1" x14ac:dyDescent="0.3">
      <c r="A41" s="27" t="s">
        <v>21</v>
      </c>
      <c r="B41" s="27"/>
      <c r="C41" s="27"/>
      <c r="D41" s="27"/>
      <c r="E41" s="38"/>
    </row>
    <row r="42" spans="1:6" s="137" customFormat="1" ht="14.1" customHeight="1" x14ac:dyDescent="0.3">
      <c r="A42" s="27"/>
      <c r="B42" s="27"/>
      <c r="C42" s="27"/>
      <c r="D42" s="27"/>
      <c r="E42" s="38"/>
    </row>
    <row r="43" spans="1:6" s="137" customFormat="1" ht="14.1" customHeight="1" x14ac:dyDescent="0.3">
      <c r="A43" s="27"/>
      <c r="B43" s="148"/>
      <c r="C43" s="148" t="s">
        <v>183</v>
      </c>
      <c r="D43" s="148"/>
      <c r="E43" s="149"/>
    </row>
    <row r="44" spans="1:6" s="137" customFormat="1" ht="14.1" customHeight="1" x14ac:dyDescent="0.3">
      <c r="A44" s="27"/>
      <c r="B44" s="27"/>
      <c r="C44" s="112" t="s">
        <v>22</v>
      </c>
      <c r="D44" s="27"/>
      <c r="E44" s="38"/>
    </row>
  </sheetData>
  <mergeCells count="25">
    <mergeCell ref="A38:D38"/>
    <mergeCell ref="C34:D34"/>
    <mergeCell ref="C16:D16"/>
    <mergeCell ref="B30:D30"/>
    <mergeCell ref="C31:D31"/>
    <mergeCell ref="B37:D37"/>
    <mergeCell ref="A29:D29"/>
    <mergeCell ref="B17:D17"/>
    <mergeCell ref="B20:D20"/>
    <mergeCell ref="B22:D22"/>
    <mergeCell ref="B27:D27"/>
    <mergeCell ref="C18:D18"/>
    <mergeCell ref="C19:D19"/>
    <mergeCell ref="C21:D21"/>
    <mergeCell ref="C23:D23"/>
    <mergeCell ref="B13:D13"/>
    <mergeCell ref="B15:D15"/>
    <mergeCell ref="C14:D14"/>
    <mergeCell ref="C12:D12"/>
    <mergeCell ref="B11:D11"/>
    <mergeCell ref="A6:D6"/>
    <mergeCell ref="A7:D8"/>
    <mergeCell ref="A9:D9"/>
    <mergeCell ref="A4:F4"/>
    <mergeCell ref="A5:F5"/>
  </mergeCells>
  <pageMargins left="1.01" right="0.39370078740157483" top="0.51" bottom="0.23622047244094491" header="0" footer="0"/>
  <pageSetup paperSize="1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/>
  <dimension ref="A1:F37"/>
  <sheetViews>
    <sheetView topLeftCell="A11" zoomScale="136" zoomScaleNormal="136" workbookViewId="0">
      <selection activeCell="D28" sqref="D28"/>
    </sheetView>
  </sheetViews>
  <sheetFormatPr defaultColWidth="9.109375" defaultRowHeight="14.1" customHeight="1" x14ac:dyDescent="0.3"/>
  <cols>
    <col min="1" max="1" width="3" style="33" customWidth="1"/>
    <col min="2" max="2" width="2.88671875" style="33" customWidth="1"/>
    <col min="3" max="3" width="4.33203125" style="33" customWidth="1"/>
    <col min="4" max="4" width="39.44140625" style="33" customWidth="1"/>
    <col min="5" max="5" width="15.88671875" style="33" customWidth="1"/>
    <col min="6" max="6" width="18.5546875" style="33" customWidth="1"/>
    <col min="7" max="16384" width="9.109375" style="33"/>
  </cols>
  <sheetData>
    <row r="1" spans="1:6" ht="14.1" customHeight="1" x14ac:dyDescent="0.3">
      <c r="E1" s="99"/>
    </row>
    <row r="2" spans="1:6" ht="14.1" customHeight="1" x14ac:dyDescent="0.3">
      <c r="E2" s="24"/>
    </row>
    <row r="3" spans="1:6" s="27" customFormat="1" ht="14.1" customHeight="1" x14ac:dyDescent="0.3">
      <c r="B3" s="27" t="s">
        <v>0</v>
      </c>
      <c r="F3" s="34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  <c r="F4" s="438"/>
    </row>
    <row r="5" spans="1:6" ht="14.1" customHeight="1" x14ac:dyDescent="0.3">
      <c r="A5" s="439" t="s">
        <v>174</v>
      </c>
      <c r="B5" s="439"/>
      <c r="C5" s="439"/>
      <c r="D5" s="439"/>
      <c r="E5" s="439"/>
      <c r="F5" s="439"/>
    </row>
    <row r="6" spans="1:6" ht="14.1" customHeight="1" thickBot="1" x14ac:dyDescent="0.35">
      <c r="A6" s="33" t="s">
        <v>57</v>
      </c>
    </row>
    <row r="7" spans="1:6" s="202" customFormat="1" ht="13.05" customHeight="1" x14ac:dyDescent="0.3">
      <c r="A7" s="445" t="s">
        <v>1</v>
      </c>
      <c r="B7" s="446"/>
      <c r="C7" s="446"/>
      <c r="D7" s="447"/>
      <c r="E7" s="228" t="s">
        <v>265</v>
      </c>
      <c r="F7" s="228" t="s">
        <v>18</v>
      </c>
    </row>
    <row r="8" spans="1:6" s="202" customFormat="1" ht="13.05" customHeight="1" x14ac:dyDescent="0.3">
      <c r="A8" s="448"/>
      <c r="B8" s="449"/>
      <c r="C8" s="449"/>
      <c r="D8" s="450"/>
      <c r="E8" s="236" t="s">
        <v>266</v>
      </c>
      <c r="F8" s="229" t="s">
        <v>19</v>
      </c>
    </row>
    <row r="9" spans="1:6" s="202" customFormat="1" ht="13.05" customHeight="1" thickBot="1" x14ac:dyDescent="0.35">
      <c r="A9" s="431" t="s">
        <v>190</v>
      </c>
      <c r="B9" s="432"/>
      <c r="C9" s="432"/>
      <c r="D9" s="433"/>
      <c r="E9" s="168" t="s">
        <v>46</v>
      </c>
      <c r="F9" s="237" t="s">
        <v>267</v>
      </c>
    </row>
    <row r="10" spans="1:6" ht="14.1" customHeight="1" x14ac:dyDescent="0.3">
      <c r="A10" s="11" t="s">
        <v>2</v>
      </c>
      <c r="B10" s="13"/>
      <c r="C10" s="20"/>
      <c r="D10" s="36"/>
      <c r="E10" s="14"/>
      <c r="F10" s="36"/>
    </row>
    <row r="11" spans="1:6" ht="14.1" customHeight="1" x14ac:dyDescent="0.3">
      <c r="A11" s="11"/>
      <c r="B11" s="440" t="s">
        <v>3</v>
      </c>
      <c r="C11" s="451"/>
      <c r="D11" s="441"/>
      <c r="E11" s="14"/>
      <c r="F11" s="36"/>
    </row>
    <row r="12" spans="1:6" ht="14.1" customHeight="1" x14ac:dyDescent="0.3">
      <c r="A12" s="11"/>
      <c r="B12" s="59"/>
      <c r="C12" s="442" t="s">
        <v>3</v>
      </c>
      <c r="D12" s="441"/>
      <c r="E12" s="14">
        <v>150000</v>
      </c>
      <c r="F12" s="14">
        <v>150000</v>
      </c>
    </row>
    <row r="13" spans="1:6" ht="14.1" customHeight="1" x14ac:dyDescent="0.3">
      <c r="A13" s="11"/>
      <c r="B13" s="440" t="s">
        <v>4</v>
      </c>
      <c r="C13" s="451"/>
      <c r="D13" s="441"/>
      <c r="E13" s="14"/>
      <c r="F13" s="14"/>
    </row>
    <row r="14" spans="1:6" ht="14.1" customHeight="1" x14ac:dyDescent="0.3">
      <c r="A14" s="11"/>
      <c r="B14" s="59"/>
      <c r="C14" s="440" t="s">
        <v>42</v>
      </c>
      <c r="D14" s="441"/>
      <c r="E14" s="14">
        <v>200000</v>
      </c>
      <c r="F14" s="14">
        <v>200000</v>
      </c>
    </row>
    <row r="15" spans="1:6" ht="14.1" customHeight="1" x14ac:dyDescent="0.3">
      <c r="A15" s="11"/>
      <c r="B15" s="440" t="s">
        <v>5</v>
      </c>
      <c r="C15" s="451"/>
      <c r="D15" s="441"/>
      <c r="E15" s="14"/>
      <c r="F15" s="14"/>
    </row>
    <row r="16" spans="1:6" ht="14.1" customHeight="1" x14ac:dyDescent="0.3">
      <c r="A16" s="11"/>
      <c r="B16" s="59"/>
      <c r="C16" s="440" t="s">
        <v>28</v>
      </c>
      <c r="D16" s="441"/>
      <c r="E16" s="14">
        <v>100000</v>
      </c>
      <c r="F16" s="14">
        <v>100000</v>
      </c>
    </row>
    <row r="17" spans="1:6" ht="14.1" customHeight="1" x14ac:dyDescent="0.3">
      <c r="A17" s="11"/>
      <c r="B17" s="440" t="s">
        <v>62</v>
      </c>
      <c r="C17" s="451"/>
      <c r="D17" s="441"/>
      <c r="E17" s="152">
        <f>SUM(E18:E19)</f>
        <v>54192</v>
      </c>
      <c r="F17" s="152">
        <f>SUM(F18:F19)</f>
        <v>55000</v>
      </c>
    </row>
    <row r="18" spans="1:6" ht="14.1" customHeight="1" x14ac:dyDescent="0.3">
      <c r="A18" s="11"/>
      <c r="B18" s="59"/>
      <c r="C18" s="440" t="s">
        <v>77</v>
      </c>
      <c r="D18" s="441"/>
      <c r="E18" s="22">
        <v>30000</v>
      </c>
      <c r="F18" s="22">
        <v>30000</v>
      </c>
    </row>
    <row r="19" spans="1:6" ht="14.1" customHeight="1" x14ac:dyDescent="0.3">
      <c r="A19" s="11"/>
      <c r="B19" s="59"/>
      <c r="C19" s="440" t="s">
        <v>90</v>
      </c>
      <c r="D19" s="441"/>
      <c r="E19" s="22">
        <v>24192</v>
      </c>
      <c r="F19" s="22">
        <v>25000</v>
      </c>
    </row>
    <row r="20" spans="1:6" s="179" customFormat="1" ht="14.1" customHeight="1" x14ac:dyDescent="0.3">
      <c r="A20" s="176"/>
      <c r="B20" s="188" t="s">
        <v>31</v>
      </c>
      <c r="C20" s="188"/>
      <c r="D20" s="189"/>
      <c r="E20" s="22"/>
      <c r="F20" s="22"/>
    </row>
    <row r="21" spans="1:6" ht="14.1" customHeight="1" x14ac:dyDescent="0.3">
      <c r="A21" s="32"/>
      <c r="B21" s="452" t="s">
        <v>67</v>
      </c>
      <c r="C21" s="452"/>
      <c r="D21" s="453"/>
      <c r="E21" s="114">
        <f>SUM(E12,E14,E16,E17)</f>
        <v>504192</v>
      </c>
      <c r="F21" s="114">
        <f>SUM(F12,F14,F16,F17)</f>
        <v>505000</v>
      </c>
    </row>
    <row r="22" spans="1:6" ht="14.1" customHeight="1" x14ac:dyDescent="0.3">
      <c r="A22" s="456" t="s">
        <v>10</v>
      </c>
      <c r="B22" s="452"/>
      <c r="C22" s="452"/>
      <c r="D22" s="453"/>
      <c r="E22" s="17"/>
      <c r="F22" s="36"/>
    </row>
    <row r="23" spans="1:6" ht="14.1" customHeight="1" x14ac:dyDescent="0.3">
      <c r="A23" s="32"/>
      <c r="B23" s="451" t="s">
        <v>66</v>
      </c>
      <c r="C23" s="451"/>
      <c r="D23" s="441"/>
      <c r="E23" s="40"/>
      <c r="F23" s="36"/>
    </row>
    <row r="24" spans="1:6" ht="14.1" customHeight="1" x14ac:dyDescent="0.3">
      <c r="A24" s="32"/>
      <c r="B24" s="58"/>
      <c r="C24" s="419" t="s">
        <v>348</v>
      </c>
      <c r="D24" s="418"/>
      <c r="E24" s="40">
        <v>0</v>
      </c>
      <c r="F24" s="286">
        <v>65000</v>
      </c>
    </row>
    <row r="25" spans="1:6" s="179" customFormat="1" ht="14.1" customHeight="1" x14ac:dyDescent="0.3">
      <c r="A25" s="32"/>
      <c r="B25" s="193" t="s">
        <v>232</v>
      </c>
      <c r="C25" s="199"/>
      <c r="D25" s="200"/>
      <c r="E25" s="40"/>
      <c r="F25" s="286"/>
    </row>
    <row r="26" spans="1:6" s="179" customFormat="1" ht="14.1" customHeight="1" x14ac:dyDescent="0.3">
      <c r="A26" s="32"/>
      <c r="B26" s="194"/>
      <c r="C26" s="199" t="s">
        <v>233</v>
      </c>
      <c r="D26" s="200"/>
      <c r="E26" s="40">
        <v>7000</v>
      </c>
      <c r="F26" s="286">
        <v>0</v>
      </c>
    </row>
    <row r="27" spans="1:6" s="179" customFormat="1" ht="14.1" customHeight="1" x14ac:dyDescent="0.3">
      <c r="A27" s="32"/>
      <c r="B27" s="194"/>
      <c r="C27" s="199" t="s">
        <v>107</v>
      </c>
      <c r="D27" s="200"/>
      <c r="E27" s="40">
        <v>10000</v>
      </c>
      <c r="F27" s="286">
        <v>0</v>
      </c>
    </row>
    <row r="28" spans="1:6" s="179" customFormat="1" ht="14.1" customHeight="1" x14ac:dyDescent="0.3">
      <c r="A28" s="32"/>
      <c r="B28" s="244"/>
      <c r="C28" s="249" t="s">
        <v>349</v>
      </c>
      <c r="D28" s="250"/>
      <c r="E28" s="40"/>
      <c r="F28" s="286">
        <v>20000</v>
      </c>
    </row>
    <row r="29" spans="1:6" ht="14.1" customHeight="1" x14ac:dyDescent="0.3">
      <c r="A29" s="32"/>
      <c r="B29" s="452" t="s">
        <v>68</v>
      </c>
      <c r="C29" s="452"/>
      <c r="D29" s="453"/>
      <c r="E29" s="31">
        <f>SUM(E26:E27)</f>
        <v>17000</v>
      </c>
      <c r="F29" s="31">
        <f>SUM(F24:F28)</f>
        <v>85000</v>
      </c>
    </row>
    <row r="30" spans="1:6" ht="14.1" customHeight="1" thickBot="1" x14ac:dyDescent="0.35">
      <c r="A30" s="435" t="s">
        <v>11</v>
      </c>
      <c r="B30" s="436"/>
      <c r="C30" s="436"/>
      <c r="D30" s="437"/>
      <c r="E30" s="76">
        <f>SUM(E29,E21)</f>
        <v>521192</v>
      </c>
      <c r="F30" s="76">
        <f>SUM(F29,F21)</f>
        <v>590000</v>
      </c>
    </row>
    <row r="31" spans="1:6" ht="14.1" customHeight="1" thickTop="1" x14ac:dyDescent="0.3">
      <c r="A31" s="13"/>
      <c r="B31" s="52"/>
      <c r="C31" s="51"/>
      <c r="D31" s="51"/>
      <c r="E31" s="42"/>
    </row>
    <row r="32" spans="1:6" s="137" customFormat="1" ht="14.1" customHeight="1" x14ac:dyDescent="0.3">
      <c r="A32" s="137" t="s">
        <v>21</v>
      </c>
      <c r="E32" s="138"/>
    </row>
    <row r="33" spans="1:5" s="137" customFormat="1" ht="14.1" customHeight="1" x14ac:dyDescent="0.3">
      <c r="A33" s="27" t="s">
        <v>21</v>
      </c>
      <c r="B33" s="27"/>
      <c r="C33" s="27"/>
      <c r="D33" s="27"/>
      <c r="E33" s="38"/>
    </row>
    <row r="34" spans="1:5" s="137" customFormat="1" ht="14.1" customHeight="1" x14ac:dyDescent="0.3">
      <c r="A34" s="27"/>
      <c r="B34" s="27"/>
      <c r="C34" s="27"/>
      <c r="D34" s="27"/>
      <c r="E34" s="38"/>
    </row>
    <row r="35" spans="1:5" s="137" customFormat="1" ht="14.1" customHeight="1" x14ac:dyDescent="0.3">
      <c r="A35" s="27"/>
      <c r="B35" s="27"/>
      <c r="C35" s="27"/>
      <c r="D35" s="27"/>
      <c r="E35" s="38"/>
    </row>
    <row r="36" spans="1:5" s="137" customFormat="1" ht="14.1" customHeight="1" x14ac:dyDescent="0.3">
      <c r="A36" s="27"/>
      <c r="B36" s="148"/>
      <c r="C36" s="148" t="s">
        <v>184</v>
      </c>
      <c r="D36" s="148"/>
      <c r="E36" s="149"/>
    </row>
    <row r="37" spans="1:5" s="137" customFormat="1" ht="14.1" customHeight="1" x14ac:dyDescent="0.3">
      <c r="A37" s="27"/>
      <c r="B37" s="27"/>
      <c r="C37" s="112" t="s">
        <v>22</v>
      </c>
      <c r="D37" s="27"/>
      <c r="E37" s="38"/>
    </row>
  </sheetData>
  <mergeCells count="19">
    <mergeCell ref="A30:D30"/>
    <mergeCell ref="B29:D29"/>
    <mergeCell ref="C24:D24"/>
    <mergeCell ref="B23:D23"/>
    <mergeCell ref="B17:D17"/>
    <mergeCell ref="B21:D21"/>
    <mergeCell ref="A22:D22"/>
    <mergeCell ref="C18:D18"/>
    <mergeCell ref="C19:D19"/>
    <mergeCell ref="C14:D14"/>
    <mergeCell ref="C16:D16"/>
    <mergeCell ref="B11:D11"/>
    <mergeCell ref="B13:D13"/>
    <mergeCell ref="B15:D15"/>
    <mergeCell ref="A7:D8"/>
    <mergeCell ref="A9:D9"/>
    <mergeCell ref="A4:F4"/>
    <mergeCell ref="A5:F5"/>
    <mergeCell ref="C12:D12"/>
  </mergeCells>
  <pageMargins left="1.0900000000000001" right="0.39370078740157483" top="0.55118110236220474" bottom="0.23622047244094491" header="0" footer="0"/>
  <pageSetup paperSize="14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/>
  <dimension ref="A2:H52"/>
  <sheetViews>
    <sheetView topLeftCell="A15" zoomScale="126" zoomScaleNormal="126" workbookViewId="0">
      <selection activeCell="H21" sqref="H21"/>
    </sheetView>
  </sheetViews>
  <sheetFormatPr defaultColWidth="9.109375" defaultRowHeight="14.1" customHeight="1" x14ac:dyDescent="0.3"/>
  <cols>
    <col min="1" max="1" width="3" style="33" customWidth="1"/>
    <col min="2" max="2" width="3.109375" style="33" customWidth="1"/>
    <col min="3" max="3" width="2.6640625" style="33" customWidth="1"/>
    <col min="4" max="4" width="43.33203125" style="33" customWidth="1"/>
    <col min="5" max="5" width="15" style="33" customWidth="1"/>
    <col min="6" max="6" width="16.109375" style="33" customWidth="1"/>
    <col min="7" max="16384" width="9.109375" style="33"/>
  </cols>
  <sheetData>
    <row r="2" spans="1:6" ht="14.1" customHeight="1" x14ac:dyDescent="0.3">
      <c r="E2" s="99" t="s">
        <v>46</v>
      </c>
    </row>
    <row r="3" spans="1:6" s="27" customFormat="1" ht="14.1" customHeight="1" x14ac:dyDescent="0.3">
      <c r="B3" s="27" t="s">
        <v>0</v>
      </c>
      <c r="F3" s="34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</row>
    <row r="5" spans="1:6" ht="14.1" customHeight="1" x14ac:dyDescent="0.3">
      <c r="A5" s="439" t="s">
        <v>174</v>
      </c>
      <c r="B5" s="439"/>
      <c r="C5" s="439"/>
      <c r="D5" s="439"/>
      <c r="E5" s="439"/>
    </row>
    <row r="6" spans="1:6" ht="17.25" customHeight="1" thickBot="1" x14ac:dyDescent="0.35">
      <c r="A6" s="150" t="s">
        <v>58</v>
      </c>
      <c r="B6" s="150"/>
    </row>
    <row r="7" spans="1:6" s="202" customFormat="1" ht="13.05" customHeight="1" x14ac:dyDescent="0.3">
      <c r="A7" s="445" t="s">
        <v>1</v>
      </c>
      <c r="B7" s="446"/>
      <c r="C7" s="446"/>
      <c r="D7" s="447"/>
      <c r="E7" s="228" t="s">
        <v>265</v>
      </c>
      <c r="F7" s="228" t="s">
        <v>18</v>
      </c>
    </row>
    <row r="8" spans="1:6" s="202" customFormat="1" ht="13.05" customHeight="1" x14ac:dyDescent="0.3">
      <c r="A8" s="448"/>
      <c r="B8" s="449"/>
      <c r="C8" s="449"/>
      <c r="D8" s="450"/>
      <c r="E8" s="236" t="s">
        <v>266</v>
      </c>
      <c r="F8" s="229" t="s">
        <v>19</v>
      </c>
    </row>
    <row r="9" spans="1:6" s="202" customFormat="1" ht="13.05" customHeight="1" thickBot="1" x14ac:dyDescent="0.35">
      <c r="A9" s="431" t="s">
        <v>190</v>
      </c>
      <c r="B9" s="432"/>
      <c r="C9" s="432"/>
      <c r="D9" s="433"/>
      <c r="E9" s="168" t="s">
        <v>46</v>
      </c>
      <c r="F9" s="237" t="s">
        <v>267</v>
      </c>
    </row>
    <row r="10" spans="1:6" ht="14.1" customHeight="1" x14ac:dyDescent="0.3">
      <c r="A10" s="11" t="s">
        <v>2</v>
      </c>
      <c r="B10" s="13"/>
      <c r="C10" s="20"/>
      <c r="D10" s="36"/>
      <c r="E10" s="14"/>
      <c r="F10" s="36"/>
    </row>
    <row r="11" spans="1:6" ht="14.1" customHeight="1" x14ac:dyDescent="0.3">
      <c r="A11" s="11"/>
      <c r="B11" s="440" t="s">
        <v>3</v>
      </c>
      <c r="C11" s="451"/>
      <c r="D11" s="441"/>
      <c r="E11" s="152">
        <f t="shared" ref="E11" si="0">SUM(E12:E13)</f>
        <v>250000</v>
      </c>
      <c r="F11" s="36"/>
    </row>
    <row r="12" spans="1:6" ht="14.1" customHeight="1" x14ac:dyDescent="0.3">
      <c r="A12" s="11"/>
      <c r="B12" s="61"/>
      <c r="C12" s="440" t="s">
        <v>3</v>
      </c>
      <c r="D12" s="441"/>
      <c r="E12" s="82">
        <v>150000</v>
      </c>
      <c r="F12" s="82">
        <v>150000</v>
      </c>
    </row>
    <row r="13" spans="1:6" ht="14.1" customHeight="1" x14ac:dyDescent="0.3">
      <c r="A13" s="11"/>
      <c r="B13" s="61"/>
      <c r="C13" s="440" t="s">
        <v>36</v>
      </c>
      <c r="D13" s="441"/>
      <c r="E13" s="82">
        <v>100000</v>
      </c>
      <c r="F13" s="82">
        <v>100000</v>
      </c>
    </row>
    <row r="14" spans="1:6" ht="11.1" customHeight="1" x14ac:dyDescent="0.3">
      <c r="A14" s="11"/>
      <c r="B14" s="440" t="s">
        <v>4</v>
      </c>
      <c r="C14" s="451"/>
      <c r="D14" s="441"/>
      <c r="E14" s="152">
        <f t="shared" ref="E14:F14" si="1">SUM(E15)</f>
        <v>200000</v>
      </c>
      <c r="F14" s="152">
        <f t="shared" si="1"/>
        <v>200000</v>
      </c>
    </row>
    <row r="15" spans="1:6" ht="11.1" customHeight="1" x14ac:dyDescent="0.3">
      <c r="A15" s="11"/>
      <c r="B15" s="61"/>
      <c r="C15" s="440" t="s">
        <v>42</v>
      </c>
      <c r="D15" s="441"/>
      <c r="E15" s="82">
        <v>200000</v>
      </c>
      <c r="F15" s="82">
        <v>200000</v>
      </c>
    </row>
    <row r="16" spans="1:6" ht="11.1" customHeight="1" x14ac:dyDescent="0.3">
      <c r="A16" s="11"/>
      <c r="B16" s="440" t="s">
        <v>5</v>
      </c>
      <c r="C16" s="451"/>
      <c r="D16" s="441"/>
      <c r="E16" s="152">
        <f t="shared" ref="E16:F16" si="2">SUM(E17:E20)</f>
        <v>300000</v>
      </c>
      <c r="F16" s="152">
        <f t="shared" si="2"/>
        <v>300000</v>
      </c>
    </row>
    <row r="17" spans="1:6" ht="11.1" customHeight="1" x14ac:dyDescent="0.3">
      <c r="A17" s="11"/>
      <c r="B17" s="61"/>
      <c r="C17" s="440" t="s">
        <v>28</v>
      </c>
      <c r="D17" s="441"/>
      <c r="E17" s="82">
        <v>100000</v>
      </c>
      <c r="F17" s="82">
        <v>100000</v>
      </c>
    </row>
    <row r="18" spans="1:6" ht="11.1" customHeight="1" x14ac:dyDescent="0.3">
      <c r="A18" s="11"/>
      <c r="B18" s="61"/>
      <c r="C18" s="440" t="s">
        <v>92</v>
      </c>
      <c r="D18" s="441"/>
      <c r="E18" s="82">
        <v>50000</v>
      </c>
      <c r="F18" s="82">
        <v>50000</v>
      </c>
    </row>
    <row r="19" spans="1:6" ht="11.1" customHeight="1" x14ac:dyDescent="0.3">
      <c r="A19" s="11"/>
      <c r="B19" s="85"/>
      <c r="C19" s="85" t="s">
        <v>106</v>
      </c>
      <c r="D19" s="84"/>
      <c r="E19" s="82">
        <v>50000</v>
      </c>
      <c r="F19" s="82">
        <v>50000</v>
      </c>
    </row>
    <row r="20" spans="1:6" ht="11.1" customHeight="1" x14ac:dyDescent="0.3">
      <c r="A20" s="11"/>
      <c r="B20" s="61"/>
      <c r="C20" s="442" t="s">
        <v>93</v>
      </c>
      <c r="D20" s="441"/>
      <c r="E20" s="82">
        <v>100000</v>
      </c>
      <c r="F20" s="82">
        <v>100000</v>
      </c>
    </row>
    <row r="21" spans="1:6" ht="11.1" customHeight="1" x14ac:dyDescent="0.3">
      <c r="A21" s="11"/>
      <c r="B21" s="440" t="s">
        <v>62</v>
      </c>
      <c r="C21" s="451"/>
      <c r="D21" s="441"/>
      <c r="E21" s="152">
        <f>SUM(E22:E23)</f>
        <v>55000</v>
      </c>
      <c r="F21" s="152">
        <f>SUM(F22:F23)</f>
        <v>65000</v>
      </c>
    </row>
    <row r="22" spans="1:6" ht="11.1" customHeight="1" x14ac:dyDescent="0.3">
      <c r="A22" s="11"/>
      <c r="B22" s="61"/>
      <c r="C22" s="440" t="s">
        <v>35</v>
      </c>
      <c r="D22" s="441"/>
      <c r="E22" s="82">
        <v>30000</v>
      </c>
      <c r="F22" s="285">
        <v>40000</v>
      </c>
    </row>
    <row r="23" spans="1:6" s="111" customFormat="1" ht="11.1" customHeight="1" x14ac:dyDescent="0.3">
      <c r="A23" s="109"/>
      <c r="B23" s="110"/>
      <c r="C23" s="463" t="s">
        <v>90</v>
      </c>
      <c r="D23" s="464"/>
      <c r="E23" s="82">
        <v>25000</v>
      </c>
      <c r="F23" s="82">
        <v>25000</v>
      </c>
    </row>
    <row r="24" spans="1:6" ht="1.2" customHeight="1" x14ac:dyDescent="0.3">
      <c r="A24" s="11"/>
      <c r="B24" s="442" t="s">
        <v>50</v>
      </c>
      <c r="C24" s="442"/>
      <c r="D24" s="455"/>
      <c r="E24" s="22">
        <f t="shared" ref="E24:F24" si="3">SUM(E25)</f>
        <v>0</v>
      </c>
      <c r="F24" s="22">
        <f t="shared" si="3"/>
        <v>0</v>
      </c>
    </row>
    <row r="25" spans="1:6" ht="0.6" customHeight="1" x14ac:dyDescent="0.3">
      <c r="A25" s="11"/>
      <c r="B25" s="62"/>
      <c r="C25" s="442" t="s">
        <v>79</v>
      </c>
      <c r="D25" s="455"/>
      <c r="E25" s="22">
        <v>0</v>
      </c>
      <c r="F25" s="22">
        <v>0</v>
      </c>
    </row>
    <row r="26" spans="1:6" ht="11.1" customHeight="1" x14ac:dyDescent="0.3">
      <c r="A26" s="11"/>
      <c r="B26" s="440" t="s">
        <v>8</v>
      </c>
      <c r="C26" s="440"/>
      <c r="D26" s="455"/>
      <c r="E26" s="152">
        <f>SUM(E27:E28)</f>
        <v>200000</v>
      </c>
      <c r="F26" s="152">
        <f>SUM(F27:F28)</f>
        <v>200000</v>
      </c>
    </row>
    <row r="27" spans="1:6" ht="10.95" hidden="1" customHeight="1" x14ac:dyDescent="0.3">
      <c r="A27" s="11"/>
      <c r="B27" s="61"/>
      <c r="C27" s="442" t="s">
        <v>94</v>
      </c>
      <c r="D27" s="441"/>
      <c r="E27" s="22"/>
      <c r="F27" s="22"/>
    </row>
    <row r="28" spans="1:6" ht="11.1" customHeight="1" x14ac:dyDescent="0.3">
      <c r="A28" s="11"/>
      <c r="B28" s="61"/>
      <c r="C28" s="62" t="s">
        <v>81</v>
      </c>
      <c r="D28" s="63"/>
      <c r="E28" s="22">
        <v>200000</v>
      </c>
      <c r="F28" s="22">
        <v>200000</v>
      </c>
    </row>
    <row r="29" spans="1:6" ht="11.1" customHeight="1" x14ac:dyDescent="0.3">
      <c r="A29" s="11"/>
      <c r="B29" s="122"/>
      <c r="C29" s="124" t="s">
        <v>138</v>
      </c>
      <c r="D29" s="123"/>
      <c r="E29" s="82">
        <v>0</v>
      </c>
      <c r="F29" s="82">
        <v>0</v>
      </c>
    </row>
    <row r="30" spans="1:6" ht="11.1" customHeight="1" x14ac:dyDescent="0.3">
      <c r="A30" s="11"/>
      <c r="B30" s="440" t="s">
        <v>63</v>
      </c>
      <c r="C30" s="451"/>
      <c r="D30" s="441"/>
      <c r="E30" s="152">
        <f t="shared" ref="E30:F30" si="4">SUM(E31)</f>
        <v>100000</v>
      </c>
      <c r="F30" s="152">
        <f t="shared" si="4"/>
        <v>150000</v>
      </c>
    </row>
    <row r="31" spans="1:6" ht="11.1" customHeight="1" x14ac:dyDescent="0.3">
      <c r="A31" s="11"/>
      <c r="B31" s="61"/>
      <c r="C31" s="442" t="s">
        <v>95</v>
      </c>
      <c r="D31" s="441"/>
      <c r="E31" s="82">
        <v>100000</v>
      </c>
      <c r="F31" s="285">
        <v>150000</v>
      </c>
    </row>
    <row r="32" spans="1:6" ht="11.1" customHeight="1" x14ac:dyDescent="0.3">
      <c r="A32" s="11"/>
      <c r="B32" s="440" t="s">
        <v>64</v>
      </c>
      <c r="C32" s="440"/>
      <c r="D32" s="455"/>
      <c r="E32" s="151">
        <f>SUM(E33:E33)</f>
        <v>105000</v>
      </c>
      <c r="F32" s="151">
        <f>SUM(F33:F33)</f>
        <v>150000</v>
      </c>
    </row>
    <row r="33" spans="1:8" ht="11.1" customHeight="1" x14ac:dyDescent="0.3">
      <c r="A33" s="11"/>
      <c r="B33" s="61"/>
      <c r="C33" s="440" t="s">
        <v>64</v>
      </c>
      <c r="D33" s="441"/>
      <c r="E33" s="22">
        <v>105000</v>
      </c>
      <c r="F33" s="285">
        <v>150000</v>
      </c>
    </row>
    <row r="34" spans="1:8" ht="10.95" hidden="1" customHeight="1" x14ac:dyDescent="0.3">
      <c r="A34" s="11"/>
      <c r="B34" s="61"/>
      <c r="C34" s="440" t="s">
        <v>126</v>
      </c>
      <c r="D34" s="455"/>
      <c r="E34" s="22"/>
      <c r="F34" s="22"/>
    </row>
    <row r="35" spans="1:8" ht="10.95" hidden="1" customHeight="1" x14ac:dyDescent="0.3">
      <c r="A35" s="11"/>
      <c r="B35" s="61"/>
      <c r="C35" s="440" t="s">
        <v>127</v>
      </c>
      <c r="D35" s="455"/>
      <c r="E35" s="22"/>
      <c r="F35" s="22"/>
    </row>
    <row r="36" spans="1:8" s="179" customFormat="1" ht="10.95" customHeight="1" x14ac:dyDescent="0.3">
      <c r="A36" s="176"/>
      <c r="B36" s="243"/>
      <c r="C36" s="243"/>
      <c r="D36" s="248"/>
      <c r="E36" s="22"/>
      <c r="F36" s="22"/>
    </row>
    <row r="37" spans="1:8" s="179" customFormat="1" ht="10.95" customHeight="1" x14ac:dyDescent="0.3">
      <c r="A37" s="176"/>
      <c r="B37" s="243"/>
      <c r="C37" s="243"/>
      <c r="D37" s="248"/>
      <c r="E37" s="22"/>
      <c r="F37" s="22"/>
    </row>
    <row r="38" spans="1:8" ht="11.1" customHeight="1" x14ac:dyDescent="0.3">
      <c r="A38" s="32"/>
      <c r="B38" s="452" t="s">
        <v>67</v>
      </c>
      <c r="C38" s="452"/>
      <c r="D38" s="453"/>
      <c r="E38" s="114">
        <f>SUM(E32,E30,E26,E24,E21,E16,E14,E11)</f>
        <v>1210000</v>
      </c>
      <c r="F38" s="114">
        <f>SUM(F12,F13,F15,F17,F18,F19,F20,F22,F23,F28,F31,F33)</f>
        <v>1315000</v>
      </c>
    </row>
    <row r="39" spans="1:8" ht="11.1" customHeight="1" x14ac:dyDescent="0.3">
      <c r="A39" s="456" t="s">
        <v>10</v>
      </c>
      <c r="B39" s="452"/>
      <c r="C39" s="452"/>
      <c r="D39" s="453"/>
      <c r="E39" s="17"/>
      <c r="F39" s="36"/>
    </row>
    <row r="40" spans="1:8" ht="11.1" customHeight="1" x14ac:dyDescent="0.3">
      <c r="A40" s="32"/>
      <c r="B40" s="451" t="s">
        <v>66</v>
      </c>
      <c r="C40" s="451"/>
      <c r="D40" s="441"/>
      <c r="E40" s="40"/>
      <c r="F40" s="36"/>
    </row>
    <row r="41" spans="1:8" s="179" customFormat="1" ht="13.95" customHeight="1" x14ac:dyDescent="0.3">
      <c r="A41" s="32"/>
      <c r="B41" s="182"/>
      <c r="C41" s="181"/>
      <c r="D41" s="183" t="s">
        <v>214</v>
      </c>
      <c r="E41" s="40">
        <v>80000</v>
      </c>
      <c r="F41" s="286">
        <v>200000</v>
      </c>
    </row>
    <row r="42" spans="1:8" ht="13.95" customHeight="1" x14ac:dyDescent="0.3">
      <c r="A42" s="32"/>
      <c r="B42" s="60"/>
      <c r="C42" s="28"/>
      <c r="D42" s="68" t="s">
        <v>32</v>
      </c>
      <c r="E42" s="40">
        <v>0</v>
      </c>
      <c r="F42" s="286">
        <v>60000</v>
      </c>
    </row>
    <row r="43" spans="1:8" s="179" customFormat="1" ht="13.95" customHeight="1" x14ac:dyDescent="0.3">
      <c r="A43" s="32"/>
      <c r="B43" s="244"/>
      <c r="C43" s="28"/>
      <c r="D43" s="68"/>
      <c r="E43" s="40"/>
      <c r="F43" s="286"/>
    </row>
    <row r="44" spans="1:8" ht="11.1" customHeight="1" x14ac:dyDescent="0.3">
      <c r="A44" s="32"/>
      <c r="B44" s="452" t="s">
        <v>68</v>
      </c>
      <c r="C44" s="452"/>
      <c r="D44" s="453"/>
      <c r="E44" s="252">
        <f>SUM(E41:E43)</f>
        <v>80000</v>
      </c>
      <c r="F44" s="252">
        <f>SUM(F41:F43)</f>
        <v>260000</v>
      </c>
      <c r="H44" s="33" t="s">
        <v>46</v>
      </c>
    </row>
    <row r="45" spans="1:8" ht="12.75" customHeight="1" thickBot="1" x14ac:dyDescent="0.35">
      <c r="A45" s="435" t="s">
        <v>11</v>
      </c>
      <c r="B45" s="436"/>
      <c r="C45" s="436"/>
      <c r="D45" s="437"/>
      <c r="E45" s="100">
        <f>SUM(E44,E38)</f>
        <v>1290000</v>
      </c>
      <c r="F45" s="100">
        <f>SUM(F44,F38)</f>
        <v>1575000</v>
      </c>
    </row>
    <row r="46" spans="1:8" ht="11.1" customHeight="1" thickTop="1" x14ac:dyDescent="0.3">
      <c r="A46" s="49"/>
      <c r="B46" s="49"/>
      <c r="C46" s="49"/>
      <c r="D46" s="49"/>
      <c r="E46" s="41"/>
    </row>
    <row r="47" spans="1:8" s="137" customFormat="1" ht="11.1" customHeight="1" x14ac:dyDescent="0.3">
      <c r="E47" s="138"/>
    </row>
    <row r="48" spans="1:8" s="137" customFormat="1" ht="14.1" customHeight="1" x14ac:dyDescent="0.3">
      <c r="A48" s="27" t="s">
        <v>21</v>
      </c>
      <c r="B48" s="27"/>
      <c r="C48" s="27"/>
      <c r="D48" s="27"/>
      <c r="E48" s="38"/>
    </row>
    <row r="49" spans="1:5" s="137" customFormat="1" ht="14.1" customHeight="1" x14ac:dyDescent="0.3">
      <c r="A49" s="27"/>
      <c r="B49" s="27"/>
      <c r="C49" s="27"/>
      <c r="D49" s="27"/>
      <c r="E49" s="38"/>
    </row>
    <row r="50" spans="1:5" s="137" customFormat="1" ht="14.1" customHeight="1" x14ac:dyDescent="0.3">
      <c r="A50" s="27"/>
      <c r="B50" s="148"/>
      <c r="C50" s="148" t="s">
        <v>185</v>
      </c>
      <c r="D50" s="148"/>
      <c r="E50" s="149"/>
    </row>
    <row r="51" spans="1:5" s="137" customFormat="1" ht="14.1" customHeight="1" x14ac:dyDescent="0.3">
      <c r="A51" s="27"/>
      <c r="B51" s="27"/>
      <c r="C51" s="112" t="s">
        <v>22</v>
      </c>
      <c r="D51" s="27"/>
      <c r="E51" s="38"/>
    </row>
    <row r="52" spans="1:5" s="137" customFormat="1" ht="14.1" customHeight="1" x14ac:dyDescent="0.3"/>
  </sheetData>
  <mergeCells count="31">
    <mergeCell ref="A39:D39"/>
    <mergeCell ref="B40:D40"/>
    <mergeCell ref="B44:D44"/>
    <mergeCell ref="A45:D45"/>
    <mergeCell ref="B21:D21"/>
    <mergeCell ref="C27:D27"/>
    <mergeCell ref="C31:D31"/>
    <mergeCell ref="B24:D24"/>
    <mergeCell ref="C33:D33"/>
    <mergeCell ref="B26:D26"/>
    <mergeCell ref="B30:D30"/>
    <mergeCell ref="B32:D32"/>
    <mergeCell ref="B38:D38"/>
    <mergeCell ref="C25:D25"/>
    <mergeCell ref="C34:D34"/>
    <mergeCell ref="C35:D35"/>
    <mergeCell ref="B16:D16"/>
    <mergeCell ref="A4:E4"/>
    <mergeCell ref="A5:E5"/>
    <mergeCell ref="A7:D8"/>
    <mergeCell ref="A9:D9"/>
    <mergeCell ref="C12:D12"/>
    <mergeCell ref="C13:D13"/>
    <mergeCell ref="C15:D15"/>
    <mergeCell ref="B11:D11"/>
    <mergeCell ref="B14:D14"/>
    <mergeCell ref="C17:D17"/>
    <mergeCell ref="C18:D18"/>
    <mergeCell ref="C20:D20"/>
    <mergeCell ref="C23:D23"/>
    <mergeCell ref="C22:D22"/>
  </mergeCells>
  <pageMargins left="1.1023622047244095" right="0.39370078740157483" top="0.35433070866141736" bottom="0.15748031496062992" header="0" footer="0"/>
  <pageSetup paperSize="1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7"/>
  <dimension ref="A1:K46"/>
  <sheetViews>
    <sheetView topLeftCell="A21" zoomScale="146" zoomScaleNormal="146" workbookViewId="0">
      <selection activeCell="H30" sqref="H30"/>
    </sheetView>
  </sheetViews>
  <sheetFormatPr defaultColWidth="9.109375" defaultRowHeight="14.1" customHeight="1" x14ac:dyDescent="0.3"/>
  <cols>
    <col min="1" max="1" width="3.33203125" style="33" customWidth="1"/>
    <col min="2" max="2" width="2.5546875" style="33" customWidth="1"/>
    <col min="3" max="3" width="3.5546875" style="33" customWidth="1"/>
    <col min="4" max="4" width="40.5546875" style="33" customWidth="1"/>
    <col min="5" max="5" width="15.6640625" style="33" customWidth="1"/>
    <col min="6" max="6" width="17.33203125" style="33" customWidth="1"/>
    <col min="7" max="16384" width="9.109375" style="33"/>
  </cols>
  <sheetData>
    <row r="1" spans="1:6" s="137" customFormat="1" ht="14.1" customHeight="1" x14ac:dyDescent="0.3">
      <c r="E1" s="142" t="s">
        <v>111</v>
      </c>
    </row>
    <row r="2" spans="1:6" s="137" customFormat="1" ht="14.1" customHeight="1" x14ac:dyDescent="0.3">
      <c r="A2" s="137" t="s">
        <v>0</v>
      </c>
      <c r="E2" s="144" t="s">
        <v>20</v>
      </c>
    </row>
    <row r="3" spans="1:6" s="27" customFormat="1" ht="14.1" customHeight="1" x14ac:dyDescent="0.3">
      <c r="B3" s="27" t="s">
        <v>0</v>
      </c>
      <c r="F3" s="34" t="s">
        <v>20</v>
      </c>
    </row>
    <row r="4" spans="1:6" s="27" customFormat="1" ht="14.1" customHeight="1" x14ac:dyDescent="0.3">
      <c r="A4" s="438" t="s">
        <v>173</v>
      </c>
      <c r="B4" s="438"/>
      <c r="C4" s="438"/>
      <c r="D4" s="438"/>
      <c r="E4" s="438"/>
      <c r="F4" s="438"/>
    </row>
    <row r="5" spans="1:6" ht="14.1" customHeight="1" x14ac:dyDescent="0.3">
      <c r="A5" s="439" t="s">
        <v>174</v>
      </c>
      <c r="B5" s="439"/>
      <c r="C5" s="439"/>
      <c r="D5" s="439"/>
      <c r="E5" s="439"/>
      <c r="F5" s="439"/>
    </row>
    <row r="6" spans="1:6" ht="17.25" customHeight="1" thickBot="1" x14ac:dyDescent="0.35">
      <c r="A6" s="461" t="s">
        <v>37</v>
      </c>
      <c r="B6" s="461"/>
      <c r="C6" s="461"/>
      <c r="D6" s="461"/>
    </row>
    <row r="7" spans="1:6" s="202" customFormat="1" ht="13.05" customHeight="1" x14ac:dyDescent="0.3">
      <c r="A7" s="445" t="s">
        <v>1</v>
      </c>
      <c r="B7" s="446"/>
      <c r="C7" s="446"/>
      <c r="D7" s="447"/>
      <c r="E7" s="228" t="s">
        <v>265</v>
      </c>
      <c r="F7" s="228" t="s">
        <v>18</v>
      </c>
    </row>
    <row r="8" spans="1:6" s="202" customFormat="1" ht="13.05" customHeight="1" x14ac:dyDescent="0.3">
      <c r="A8" s="448"/>
      <c r="B8" s="449"/>
      <c r="C8" s="449"/>
      <c r="D8" s="450"/>
      <c r="E8" s="236" t="s">
        <v>266</v>
      </c>
      <c r="F8" s="229" t="s">
        <v>19</v>
      </c>
    </row>
    <row r="9" spans="1:6" s="202" customFormat="1" ht="13.05" customHeight="1" thickBot="1" x14ac:dyDescent="0.35">
      <c r="A9" s="431" t="s">
        <v>190</v>
      </c>
      <c r="B9" s="432"/>
      <c r="C9" s="432"/>
      <c r="D9" s="433"/>
      <c r="E9" s="168" t="s">
        <v>46</v>
      </c>
      <c r="F9" s="237" t="s">
        <v>267</v>
      </c>
    </row>
    <row r="10" spans="1:6" ht="14.1" customHeight="1" x14ac:dyDescent="0.3">
      <c r="A10" s="11" t="s">
        <v>2</v>
      </c>
      <c r="B10" s="13"/>
      <c r="C10" s="20"/>
      <c r="D10" s="36"/>
      <c r="E10" s="14"/>
      <c r="F10" s="240"/>
    </row>
    <row r="11" spans="1:6" ht="14.1" customHeight="1" x14ac:dyDescent="0.3">
      <c r="A11" s="11"/>
      <c r="B11" s="440" t="s">
        <v>3</v>
      </c>
      <c r="C11" s="451"/>
      <c r="D11" s="441"/>
      <c r="E11" s="22"/>
      <c r="F11" s="35"/>
    </row>
    <row r="12" spans="1:6" ht="14.1" customHeight="1" x14ac:dyDescent="0.3">
      <c r="A12" s="11"/>
      <c r="B12" s="66"/>
      <c r="C12" s="440" t="s">
        <v>3</v>
      </c>
      <c r="D12" s="441"/>
      <c r="E12" s="22">
        <v>100000</v>
      </c>
      <c r="F12" s="22">
        <v>100000</v>
      </c>
    </row>
    <row r="13" spans="1:6" ht="14.1" customHeight="1" x14ac:dyDescent="0.3">
      <c r="A13" s="11"/>
      <c r="B13" s="440" t="s">
        <v>4</v>
      </c>
      <c r="C13" s="451"/>
      <c r="D13" s="441"/>
      <c r="E13" s="22"/>
      <c r="F13" s="22"/>
    </row>
    <row r="14" spans="1:6" ht="14.1" customHeight="1" x14ac:dyDescent="0.3">
      <c r="A14" s="11"/>
      <c r="B14" s="66"/>
      <c r="C14" s="440" t="s">
        <v>42</v>
      </c>
      <c r="D14" s="441"/>
      <c r="E14" s="22">
        <v>120000</v>
      </c>
      <c r="F14" s="22">
        <v>120000</v>
      </c>
    </row>
    <row r="15" spans="1:6" ht="14.1" customHeight="1" x14ac:dyDescent="0.3">
      <c r="A15" s="11"/>
      <c r="B15" s="440" t="s">
        <v>5</v>
      </c>
      <c r="C15" s="451"/>
      <c r="D15" s="441"/>
      <c r="E15" s="152"/>
      <c r="F15" s="152"/>
    </row>
    <row r="16" spans="1:6" ht="14.1" customHeight="1" x14ac:dyDescent="0.3">
      <c r="A16" s="11"/>
      <c r="B16" s="66"/>
      <c r="C16" s="440" t="s">
        <v>28</v>
      </c>
      <c r="D16" s="441"/>
      <c r="E16" s="22">
        <v>60000</v>
      </c>
      <c r="F16" s="22">
        <v>60000</v>
      </c>
    </row>
    <row r="17" spans="1:6" ht="14.1" customHeight="1" x14ac:dyDescent="0.3">
      <c r="A17" s="11"/>
      <c r="B17" s="61"/>
      <c r="C17" s="442" t="s">
        <v>93</v>
      </c>
      <c r="D17" s="441"/>
      <c r="E17" s="120">
        <v>30000</v>
      </c>
      <c r="F17" s="120">
        <v>30000</v>
      </c>
    </row>
    <row r="18" spans="1:6" ht="14.1" customHeight="1" x14ac:dyDescent="0.3">
      <c r="A18" s="11"/>
      <c r="B18" s="440" t="s">
        <v>62</v>
      </c>
      <c r="C18" s="451"/>
      <c r="D18" s="441"/>
      <c r="E18" s="152"/>
      <c r="F18" s="152"/>
    </row>
    <row r="19" spans="1:6" ht="14.1" customHeight="1" x14ac:dyDescent="0.3">
      <c r="A19" s="11"/>
      <c r="B19" s="66"/>
      <c r="C19" s="440" t="s">
        <v>77</v>
      </c>
      <c r="D19" s="441"/>
      <c r="E19" s="22">
        <v>21600</v>
      </c>
      <c r="F19" s="285">
        <v>30000</v>
      </c>
    </row>
    <row r="20" spans="1:6" ht="14.1" customHeight="1" x14ac:dyDescent="0.3">
      <c r="A20" s="11"/>
      <c r="B20" s="66"/>
      <c r="C20" s="440" t="s">
        <v>90</v>
      </c>
      <c r="D20" s="441"/>
      <c r="E20" s="22">
        <v>25000</v>
      </c>
      <c r="F20" s="22">
        <v>25000</v>
      </c>
    </row>
    <row r="21" spans="1:6" ht="14.1" customHeight="1" x14ac:dyDescent="0.3">
      <c r="A21" s="11"/>
      <c r="B21" s="440" t="s">
        <v>8</v>
      </c>
      <c r="C21" s="440"/>
      <c r="D21" s="455"/>
      <c r="E21" s="152"/>
      <c r="F21" s="152"/>
    </row>
    <row r="22" spans="1:6" ht="14.1" customHeight="1" x14ac:dyDescent="0.3">
      <c r="A22" s="11"/>
      <c r="B22" s="61"/>
      <c r="C22" s="442" t="s">
        <v>80</v>
      </c>
      <c r="D22" s="441"/>
      <c r="E22" s="22">
        <v>19000</v>
      </c>
      <c r="F22" s="22">
        <v>19000</v>
      </c>
    </row>
    <row r="23" spans="1:6" ht="14.1" customHeight="1" x14ac:dyDescent="0.3">
      <c r="A23" s="11"/>
      <c r="B23" s="61"/>
      <c r="C23" s="67" t="s">
        <v>81</v>
      </c>
      <c r="D23" s="65"/>
      <c r="E23" s="22">
        <v>10000</v>
      </c>
      <c r="F23" s="22">
        <v>10000</v>
      </c>
    </row>
    <row r="24" spans="1:6" ht="14.1" customHeight="1" x14ac:dyDescent="0.3">
      <c r="A24" s="11"/>
      <c r="B24" s="66"/>
      <c r="C24" s="440" t="s">
        <v>64</v>
      </c>
      <c r="D24" s="441"/>
      <c r="E24" s="22">
        <v>0</v>
      </c>
      <c r="F24" s="22">
        <v>0</v>
      </c>
    </row>
    <row r="25" spans="1:6" ht="14.1" customHeight="1" x14ac:dyDescent="0.3">
      <c r="A25" s="11"/>
      <c r="B25" s="66"/>
      <c r="C25" s="440" t="s">
        <v>148</v>
      </c>
      <c r="D25" s="455"/>
      <c r="E25" s="22">
        <v>100000</v>
      </c>
      <c r="F25" s="22">
        <v>100000</v>
      </c>
    </row>
    <row r="26" spans="1:6" s="179" customFormat="1" ht="14.1" customHeight="1" x14ac:dyDescent="0.3">
      <c r="A26" s="176"/>
      <c r="B26" s="243"/>
      <c r="C26" s="243"/>
      <c r="D26" s="248"/>
      <c r="E26" s="22"/>
      <c r="F26" s="22"/>
    </row>
    <row r="27" spans="1:6" s="179" customFormat="1" ht="14.1" customHeight="1" x14ac:dyDescent="0.3">
      <c r="A27" s="176"/>
      <c r="B27" s="243"/>
      <c r="C27" s="243"/>
      <c r="D27" s="248"/>
      <c r="E27" s="22"/>
      <c r="F27" s="22"/>
    </row>
    <row r="28" spans="1:6" ht="14.1" customHeight="1" x14ac:dyDescent="0.3">
      <c r="A28" s="32"/>
      <c r="B28" s="452" t="s">
        <v>67</v>
      </c>
      <c r="C28" s="452"/>
      <c r="D28" s="453"/>
      <c r="E28" s="114">
        <f>SUM(E12:E25)</f>
        <v>485600</v>
      </c>
      <c r="F28" s="114">
        <f>SUM(F12:F25)</f>
        <v>494000</v>
      </c>
    </row>
    <row r="29" spans="1:6" ht="14.1" customHeight="1" x14ac:dyDescent="0.3">
      <c r="A29" s="456" t="s">
        <v>10</v>
      </c>
      <c r="B29" s="452"/>
      <c r="C29" s="452"/>
      <c r="D29" s="453"/>
      <c r="E29" s="17"/>
      <c r="F29" s="35"/>
    </row>
    <row r="30" spans="1:6" ht="14.1" customHeight="1" x14ac:dyDescent="0.3">
      <c r="A30" s="32"/>
      <c r="B30" s="451" t="s">
        <v>66</v>
      </c>
      <c r="C30" s="451"/>
      <c r="D30" s="441"/>
      <c r="E30" s="40"/>
      <c r="F30" s="35"/>
    </row>
    <row r="31" spans="1:6" ht="14.1" customHeight="1" x14ac:dyDescent="0.3">
      <c r="A31" s="32"/>
      <c r="B31" s="64"/>
      <c r="C31" s="457" t="s">
        <v>88</v>
      </c>
      <c r="D31" s="458"/>
      <c r="E31" s="40">
        <v>0</v>
      </c>
      <c r="F31" s="35"/>
    </row>
    <row r="32" spans="1:6" ht="14.1" customHeight="1" x14ac:dyDescent="0.3">
      <c r="A32" s="32"/>
      <c r="B32" s="159"/>
      <c r="C32" s="196" t="s">
        <v>234</v>
      </c>
      <c r="D32" s="162"/>
      <c r="E32" s="40">
        <v>10000</v>
      </c>
      <c r="F32" s="14"/>
    </row>
    <row r="33" spans="1:11" s="179" customFormat="1" ht="14.1" customHeight="1" x14ac:dyDescent="0.3">
      <c r="A33" s="32"/>
      <c r="B33" s="194"/>
      <c r="C33" s="196" t="s">
        <v>235</v>
      </c>
      <c r="D33" s="197"/>
      <c r="E33" s="40">
        <v>40000</v>
      </c>
      <c r="F33" s="14"/>
    </row>
    <row r="34" spans="1:11" ht="14.1" customHeight="1" x14ac:dyDescent="0.3">
      <c r="A34" s="32"/>
      <c r="B34" s="64"/>
      <c r="C34" s="442" t="s">
        <v>236</v>
      </c>
      <c r="D34" s="441"/>
      <c r="E34" s="40">
        <v>50000</v>
      </c>
      <c r="F34" s="14"/>
    </row>
    <row r="35" spans="1:11" s="179" customFormat="1" ht="14.1" customHeight="1" x14ac:dyDescent="0.3">
      <c r="A35" s="32"/>
      <c r="B35" s="244"/>
      <c r="C35" s="295" t="s">
        <v>317</v>
      </c>
      <c r="D35" s="245"/>
      <c r="E35" s="40"/>
      <c r="F35" s="14">
        <v>200000</v>
      </c>
    </row>
    <row r="36" spans="1:11" s="179" customFormat="1" ht="14.1" customHeight="1" x14ac:dyDescent="0.3">
      <c r="A36" s="32"/>
      <c r="B36" s="244"/>
      <c r="C36" s="247" t="s">
        <v>318</v>
      </c>
      <c r="D36" s="245"/>
      <c r="E36" s="40"/>
      <c r="F36" s="14">
        <v>50000</v>
      </c>
    </row>
    <row r="37" spans="1:11" s="179" customFormat="1" ht="14.1" customHeight="1" x14ac:dyDescent="0.3">
      <c r="A37" s="32"/>
      <c r="B37" s="244"/>
      <c r="C37" s="247"/>
      <c r="D37" s="245"/>
      <c r="E37" s="40"/>
      <c r="F37" s="14"/>
    </row>
    <row r="38" spans="1:11" ht="14.1" customHeight="1" x14ac:dyDescent="0.3">
      <c r="A38" s="32"/>
      <c r="B38" s="452" t="s">
        <v>68</v>
      </c>
      <c r="C38" s="452"/>
      <c r="D38" s="453"/>
      <c r="E38" s="252">
        <f>SUM(E31:E34)</f>
        <v>100000</v>
      </c>
      <c r="F38" s="252">
        <f>SUM(F32:F37)</f>
        <v>250000</v>
      </c>
    </row>
    <row r="39" spans="1:11" ht="14.1" customHeight="1" thickBot="1" x14ac:dyDescent="0.35">
      <c r="A39" s="435" t="s">
        <v>11</v>
      </c>
      <c r="B39" s="436"/>
      <c r="C39" s="436"/>
      <c r="D39" s="437"/>
      <c r="E39" s="76">
        <f>SUM(E38,E28)</f>
        <v>585600</v>
      </c>
      <c r="F39" s="76">
        <f>SUM(F38,F28)</f>
        <v>744000</v>
      </c>
    </row>
    <row r="40" spans="1:11" ht="14.1" customHeight="1" thickTop="1" x14ac:dyDescent="0.3">
      <c r="A40" s="13"/>
      <c r="B40" s="13"/>
      <c r="C40" s="20"/>
      <c r="D40" s="20"/>
      <c r="E40" s="42"/>
    </row>
    <row r="41" spans="1:11" s="137" customFormat="1" ht="14.1" customHeight="1" x14ac:dyDescent="0.3">
      <c r="A41" s="137" t="s">
        <v>21</v>
      </c>
      <c r="E41" s="138"/>
    </row>
    <row r="42" spans="1:11" s="137" customFormat="1" ht="14.1" customHeight="1" x14ac:dyDescent="0.3">
      <c r="A42" s="27" t="s">
        <v>21</v>
      </c>
      <c r="B42" s="27"/>
      <c r="C42" s="27"/>
      <c r="D42" s="27"/>
      <c r="E42" s="38"/>
    </row>
    <row r="43" spans="1:11" s="137" customFormat="1" ht="14.1" customHeight="1" x14ac:dyDescent="0.3">
      <c r="A43" s="27"/>
      <c r="B43" s="27"/>
      <c r="C43" s="27"/>
      <c r="D43" s="27"/>
      <c r="E43" s="38"/>
    </row>
    <row r="44" spans="1:11" s="137" customFormat="1" ht="14.1" customHeight="1" x14ac:dyDescent="0.3">
      <c r="A44" s="27"/>
      <c r="B44" s="148"/>
      <c r="C44" s="148" t="s">
        <v>186</v>
      </c>
      <c r="D44" s="148"/>
      <c r="E44" s="149"/>
    </row>
    <row r="45" spans="1:11" s="137" customFormat="1" ht="14.1" customHeight="1" x14ac:dyDescent="0.3">
      <c r="A45" s="27"/>
      <c r="B45" s="27"/>
      <c r="C45" s="112" t="s">
        <v>22</v>
      </c>
      <c r="D45" s="27"/>
      <c r="E45" s="38"/>
    </row>
    <row r="46" spans="1:11" ht="14.1" customHeight="1" x14ac:dyDescent="0.3">
      <c r="K46" s="33" t="s">
        <v>46</v>
      </c>
    </row>
  </sheetData>
  <mergeCells count="26">
    <mergeCell ref="B38:D38"/>
    <mergeCell ref="A39:D39"/>
    <mergeCell ref="C16:D16"/>
    <mergeCell ref="C17:D17"/>
    <mergeCell ref="C19:D19"/>
    <mergeCell ref="C20:D20"/>
    <mergeCell ref="C22:D22"/>
    <mergeCell ref="C31:D31"/>
    <mergeCell ref="C34:D34"/>
    <mergeCell ref="B11:D11"/>
    <mergeCell ref="B13:D13"/>
    <mergeCell ref="B15:D15"/>
    <mergeCell ref="C12:D12"/>
    <mergeCell ref="B30:D30"/>
    <mergeCell ref="C24:D24"/>
    <mergeCell ref="C25:D25"/>
    <mergeCell ref="B18:D18"/>
    <mergeCell ref="B21:D21"/>
    <mergeCell ref="B28:D28"/>
    <mergeCell ref="A29:D29"/>
    <mergeCell ref="C14:D14"/>
    <mergeCell ref="A6:D6"/>
    <mergeCell ref="A7:D8"/>
    <mergeCell ref="A9:D9"/>
    <mergeCell ref="A4:F4"/>
    <mergeCell ref="A5:F5"/>
  </mergeCells>
  <pageMargins left="1.1200000000000001" right="0.39370078740157483" top="0.47244094488188981" bottom="0.23622047244094491" header="0.11811023622047245" footer="0"/>
  <pageSetup paperSize="1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Mayor's Office (2)</vt:lpstr>
      <vt:lpstr>SB Legislative (2)</vt:lpstr>
      <vt:lpstr>SB Secretariat (2)</vt:lpstr>
      <vt:lpstr>MPDC (2)</vt:lpstr>
      <vt:lpstr>LCR (2)</vt:lpstr>
      <vt:lpstr>MBO (2)</vt:lpstr>
      <vt:lpstr>Accounting Office (2)</vt:lpstr>
      <vt:lpstr>Treasurer's Office (2)</vt:lpstr>
      <vt:lpstr>Assessor's Office (2)</vt:lpstr>
      <vt:lpstr>Engineering Office (2)</vt:lpstr>
      <vt:lpstr>Economic (2)</vt:lpstr>
      <vt:lpstr>Agriculture (2)</vt:lpstr>
      <vt:lpstr>Health  (2)</vt:lpstr>
      <vt:lpstr>MSWD (2)</vt:lpstr>
      <vt:lpstr>DILG (2)</vt:lpstr>
      <vt:lpstr>PNP</vt:lpstr>
      <vt:lpstr>MCTC (2)</vt:lpstr>
      <vt:lpstr>COA (2)</vt:lpstr>
      <vt:lpstr>BOF</vt:lpstr>
      <vt:lpstr>National Office (2)</vt:lpstr>
      <vt:lpstr>SPA</vt:lpstr>
      <vt:lpstr>TOTAL ALL OFFICE</vt:lpstr>
      <vt:lpstr>Sheet2</vt:lpstr>
      <vt:lpstr>GAD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2020-10-30T08:59:19Z</cp:lastPrinted>
  <dcterms:created xsi:type="dcterms:W3CDTF">2016-07-14T06:06:02Z</dcterms:created>
  <dcterms:modified xsi:type="dcterms:W3CDTF">2020-10-30T09:03:05Z</dcterms:modified>
</cp:coreProperties>
</file>