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EP 2018\"/>
    </mc:Choice>
  </mc:AlternateContent>
  <xr:revisionPtr revIDLastSave="0" documentId="13_ncr:1_{56FC0F4B-192A-4FB1-8045-00C5629AE1C4}" xr6:coauthVersionLast="36" xr6:coauthVersionMax="36" xr10:uidLastSave="{00000000-0000-0000-0000-000000000000}"/>
  <bookViews>
    <workbookView xWindow="120" yWindow="72" windowWidth="15252" windowHeight="7932" tabRatio="836" firstSheet="3" activeTab="8" xr2:uid="{00000000-000D-0000-FFFF-FFFF00000000}"/>
  </bookViews>
  <sheets>
    <sheet name="Mayor's Office (2)" sheetId="20" r:id="rId1"/>
    <sheet name="SB Legislative (2)" sheetId="21" r:id="rId2"/>
    <sheet name="SB Secretariat (2)" sheetId="22" r:id="rId3"/>
    <sheet name="MPDC (2)" sheetId="23" r:id="rId4"/>
    <sheet name="LCR (2)" sheetId="24" r:id="rId5"/>
    <sheet name="MBO (2)" sheetId="25" r:id="rId6"/>
    <sheet name="Accounting Office (2)" sheetId="26" r:id="rId7"/>
    <sheet name="Treasurer's Office (2)" sheetId="27" r:id="rId8"/>
    <sheet name="Assessor's Office (2)" sheetId="28" r:id="rId9"/>
    <sheet name="Engineering Office (2)" sheetId="29" r:id="rId10"/>
    <sheet name="Economic (2)" sheetId="30" r:id="rId11"/>
    <sheet name="Agriculture (2)" sheetId="31" r:id="rId12"/>
    <sheet name="Health  (2)" sheetId="32" r:id="rId13"/>
    <sheet name="DSWD (2)" sheetId="33" r:id="rId14"/>
    <sheet name="DILG (2)" sheetId="37" r:id="rId15"/>
    <sheet name="PNP" sheetId="41" r:id="rId16"/>
    <sheet name="MCTC (2)" sheetId="38" r:id="rId17"/>
    <sheet name="COA (2)" sheetId="39" r:id="rId18"/>
    <sheet name="BOF" sheetId="42" r:id="rId19"/>
    <sheet name="National Office (2)" sheetId="40" r:id="rId20"/>
  </sheets>
  <calcPr calcId="162913"/>
</workbook>
</file>

<file path=xl/calcChain.xml><?xml version="1.0" encoding="utf-8"?>
<calcChain xmlns="http://schemas.openxmlformats.org/spreadsheetml/2006/main">
  <c r="J29" i="30" l="1"/>
  <c r="J12" i="30"/>
  <c r="J20" i="30"/>
  <c r="J23" i="40" l="1"/>
  <c r="J17" i="42"/>
  <c r="J19" i="42" s="1"/>
  <c r="H17" i="42"/>
  <c r="H19" i="42" s="1"/>
  <c r="G17" i="42"/>
  <c r="G19" i="42" s="1"/>
  <c r="F17" i="42"/>
  <c r="F19" i="42" s="1"/>
  <c r="F19" i="41"/>
  <c r="F25" i="41" s="1"/>
  <c r="F23" i="41"/>
  <c r="I19" i="41"/>
  <c r="H19" i="41"/>
  <c r="G19" i="41"/>
  <c r="I18" i="41"/>
  <c r="I28" i="37"/>
  <c r="H28" i="37"/>
  <c r="G28" i="37"/>
  <c r="I54" i="33"/>
  <c r="I55" i="33"/>
  <c r="I65" i="32"/>
  <c r="I66" i="32"/>
  <c r="I58" i="32"/>
  <c r="I59" i="32"/>
  <c r="I60" i="32"/>
  <c r="I54" i="32"/>
  <c r="I55" i="32"/>
  <c r="I58" i="31"/>
  <c r="I59" i="31"/>
  <c r="I55" i="31"/>
  <c r="I56" i="31"/>
  <c r="I16" i="28"/>
  <c r="I15" i="28"/>
  <c r="G52" i="28"/>
  <c r="I52" i="28" s="1"/>
  <c r="H52" i="28"/>
  <c r="I54" i="28"/>
  <c r="I53" i="28"/>
  <c r="I17" i="42" l="1"/>
  <c r="I19" i="42" s="1"/>
  <c r="H84" i="27"/>
  <c r="H36" i="27"/>
  <c r="H50" i="27"/>
  <c r="H52" i="27"/>
  <c r="H57" i="27"/>
  <c r="H62" i="27"/>
  <c r="H66" i="27"/>
  <c r="G62" i="27"/>
  <c r="I58" i="27"/>
  <c r="I59" i="27"/>
  <c r="I53" i="27"/>
  <c r="I54" i="27"/>
  <c r="I55" i="27"/>
  <c r="I56" i="27"/>
  <c r="I51" i="27"/>
  <c r="I37" i="27"/>
  <c r="I38" i="27"/>
  <c r="I54" i="25"/>
  <c r="I55" i="25"/>
  <c r="I62" i="27" l="1"/>
  <c r="I55" i="24"/>
  <c r="I19" i="24"/>
  <c r="I66" i="23"/>
  <c r="I54" i="23"/>
  <c r="I55" i="23"/>
  <c r="G88" i="20"/>
  <c r="G35" i="20"/>
  <c r="G51" i="20"/>
  <c r="G57" i="20"/>
  <c r="G66" i="20"/>
  <c r="G70" i="20"/>
  <c r="G73" i="20"/>
  <c r="G82" i="20"/>
  <c r="G101" i="20"/>
  <c r="G109" i="20"/>
  <c r="G180" i="20"/>
  <c r="H180" i="20"/>
  <c r="I78" i="20"/>
  <c r="I81" i="20"/>
  <c r="H109" i="20"/>
  <c r="I109" i="20" s="1"/>
  <c r="H82" i="20"/>
  <c r="H73" i="20"/>
  <c r="H66" i="20"/>
  <c r="I66" i="20" s="1"/>
  <c r="H64" i="20"/>
  <c r="H88" i="20"/>
  <c r="I20" i="20"/>
  <c r="I17" i="20"/>
  <c r="I61" i="21"/>
  <c r="I54" i="21"/>
  <c r="I53" i="21"/>
  <c r="F12" i="30"/>
  <c r="G12" i="30"/>
  <c r="H12" i="30"/>
  <c r="F26" i="30"/>
  <c r="I81" i="32" l="1"/>
  <c r="I80" i="32"/>
  <c r="I79" i="32"/>
  <c r="I78" i="32"/>
  <c r="I77" i="32"/>
  <c r="I76" i="32"/>
  <c r="I75" i="32"/>
  <c r="I74" i="32"/>
  <c r="J66" i="31" l="1"/>
  <c r="J71" i="22"/>
  <c r="J73" i="21" l="1"/>
  <c r="J180" i="20"/>
  <c r="J23" i="37"/>
  <c r="F58" i="24"/>
  <c r="J35" i="20"/>
  <c r="J118" i="20"/>
  <c r="I121" i="20" l="1"/>
  <c r="I124" i="20"/>
  <c r="I127" i="20"/>
  <c r="I128" i="20"/>
  <c r="I130" i="20"/>
  <c r="I131" i="20"/>
  <c r="I151" i="20"/>
  <c r="I160" i="20"/>
  <c r="I161" i="20"/>
  <c r="I164" i="20"/>
  <c r="I165" i="20"/>
  <c r="I166" i="20"/>
  <c r="I167" i="20"/>
  <c r="I168" i="20"/>
  <c r="I169" i="20"/>
  <c r="I171" i="20"/>
  <c r="I176" i="20"/>
  <c r="I177" i="20"/>
  <c r="I179" i="20"/>
  <c r="I113" i="20"/>
  <c r="I116" i="20"/>
  <c r="I117" i="20"/>
  <c r="I115" i="20"/>
  <c r="I114" i="20"/>
  <c r="I112" i="20"/>
  <c r="I111" i="20"/>
  <c r="I110" i="20"/>
  <c r="J23" i="41"/>
  <c r="I23" i="41"/>
  <c r="H23" i="41"/>
  <c r="J19" i="41"/>
  <c r="J25" i="41" s="1"/>
  <c r="H25" i="41"/>
  <c r="G25" i="41"/>
  <c r="J19" i="39"/>
  <c r="J74" i="31"/>
  <c r="J71" i="29"/>
  <c r="H70" i="28"/>
  <c r="G70" i="28"/>
  <c r="F70" i="28"/>
  <c r="J70" i="28"/>
  <c r="J84" i="27"/>
  <c r="J68" i="23"/>
  <c r="H73" i="21"/>
  <c r="I66" i="33"/>
  <c r="J82" i="32"/>
  <c r="J58" i="29"/>
  <c r="J62" i="29" s="1"/>
  <c r="J62" i="25"/>
  <c r="J53" i="25"/>
  <c r="J70" i="20"/>
  <c r="J73" i="20"/>
  <c r="H35" i="20"/>
  <c r="J57" i="20"/>
  <c r="F14" i="38"/>
  <c r="J25" i="21"/>
  <c r="I12" i="37"/>
  <c r="I14" i="37"/>
  <c r="I16" i="37"/>
  <c r="I18" i="37"/>
  <c r="I20" i="37"/>
  <c r="I21" i="37"/>
  <c r="I22" i="37"/>
  <c r="H23" i="37"/>
  <c r="H29" i="37" s="1"/>
  <c r="G23" i="37"/>
  <c r="G29" i="37" s="1"/>
  <c r="H61" i="33"/>
  <c r="I79" i="33"/>
  <c r="I76" i="33"/>
  <c r="H84" i="33"/>
  <c r="I62" i="33"/>
  <c r="I63" i="33"/>
  <c r="I69" i="33"/>
  <c r="I64" i="33"/>
  <c r="I65" i="33"/>
  <c r="I70" i="33"/>
  <c r="I67" i="33"/>
  <c r="I68" i="33"/>
  <c r="I41" i="33"/>
  <c r="I86" i="32"/>
  <c r="H87" i="32"/>
  <c r="I73" i="32"/>
  <c r="I72" i="32"/>
  <c r="I71" i="32"/>
  <c r="I70" i="32"/>
  <c r="H57" i="32"/>
  <c r="H53" i="32"/>
  <c r="H68" i="32"/>
  <c r="F68" i="32"/>
  <c r="G68" i="32"/>
  <c r="G63" i="32"/>
  <c r="F63" i="32"/>
  <c r="H14" i="32"/>
  <c r="H27" i="32"/>
  <c r="H74" i="31"/>
  <c r="G74" i="31"/>
  <c r="I73" i="31"/>
  <c r="G35" i="30"/>
  <c r="G71" i="29"/>
  <c r="H71" i="29"/>
  <c r="I67" i="29"/>
  <c r="I69" i="29"/>
  <c r="I70" i="29"/>
  <c r="I71" i="29"/>
  <c r="I59" i="29"/>
  <c r="I60" i="29"/>
  <c r="I61" i="29"/>
  <c r="H58" i="29"/>
  <c r="G58" i="29"/>
  <c r="I58" i="29" s="1"/>
  <c r="I56" i="28"/>
  <c r="I57" i="28"/>
  <c r="I59" i="28"/>
  <c r="I60" i="28"/>
  <c r="H58" i="28"/>
  <c r="H55" i="28"/>
  <c r="G55" i="28"/>
  <c r="F52" i="28"/>
  <c r="I76" i="27"/>
  <c r="I79" i="27"/>
  <c r="I81" i="27"/>
  <c r="I65" i="27"/>
  <c r="I72" i="27" s="1"/>
  <c r="I64" i="27"/>
  <c r="G75" i="27"/>
  <c r="F75" i="27"/>
  <c r="G68" i="27"/>
  <c r="G52" i="27"/>
  <c r="I52" i="27" s="1"/>
  <c r="G57" i="27"/>
  <c r="I57" i="27" s="1"/>
  <c r="I55" i="26"/>
  <c r="I54" i="26"/>
  <c r="I72" i="25"/>
  <c r="I71" i="25"/>
  <c r="I69" i="25"/>
  <c r="I68" i="25"/>
  <c r="H74" i="25"/>
  <c r="I69" i="21"/>
  <c r="I67" i="21"/>
  <c r="I33" i="21"/>
  <c r="H31" i="21"/>
  <c r="H58" i="24"/>
  <c r="G62" i="29" l="1"/>
  <c r="I180" i="20"/>
  <c r="I68" i="32"/>
  <c r="I25" i="41"/>
  <c r="I55" i="28"/>
  <c r="H82" i="32"/>
  <c r="H36" i="32"/>
  <c r="I31" i="21"/>
  <c r="H68" i="23"/>
  <c r="I60" i="22"/>
  <c r="I66" i="22"/>
  <c r="I76" i="22"/>
  <c r="I78" i="22"/>
  <c r="I79" i="22"/>
  <c r="I75" i="22"/>
  <c r="H80" i="22"/>
  <c r="I68" i="22"/>
  <c r="I69" i="22"/>
  <c r="H71" i="22"/>
  <c r="G71" i="22"/>
  <c r="I108" i="20"/>
  <c r="H51" i="20"/>
  <c r="H57" i="20"/>
  <c r="H70" i="20"/>
  <c r="H101" i="20"/>
  <c r="G64" i="20"/>
  <c r="F73" i="20"/>
  <c r="F84" i="33"/>
  <c r="F29" i="33"/>
  <c r="F67" i="32"/>
  <c r="F33" i="32"/>
  <c r="F27" i="32"/>
  <c r="F74" i="31"/>
  <c r="F54" i="31"/>
  <c r="F31" i="31"/>
  <c r="H118" i="20" l="1"/>
  <c r="I64" i="20"/>
  <c r="G118" i="20"/>
  <c r="H88" i="32"/>
  <c r="I80" i="22"/>
  <c r="F35" i="30"/>
  <c r="F71" i="29"/>
  <c r="F32" i="29"/>
  <c r="F26" i="29"/>
  <c r="F55" i="28"/>
  <c r="F30" i="28"/>
  <c r="F24" i="28"/>
  <c r="F78" i="27"/>
  <c r="F84" i="27" s="1"/>
  <c r="F25" i="27"/>
  <c r="H68" i="27"/>
  <c r="I68" i="27" s="1"/>
  <c r="F68" i="27"/>
  <c r="F31" i="27"/>
  <c r="F31" i="26"/>
  <c r="F53" i="25"/>
  <c r="F62" i="25" s="1"/>
  <c r="F74" i="25"/>
  <c r="F31" i="25"/>
  <c r="F22" i="24"/>
  <c r="F28" i="24"/>
  <c r="F68" i="23"/>
  <c r="F30" i="23"/>
  <c r="F80" i="22"/>
  <c r="F109" i="20"/>
  <c r="F101" i="20" s="1"/>
  <c r="F71" i="22"/>
  <c r="F33" i="22"/>
  <c r="F17" i="22"/>
  <c r="F73" i="21"/>
  <c r="F31" i="21"/>
  <c r="F15" i="21"/>
  <c r="F121" i="20"/>
  <c r="F149" i="20"/>
  <c r="F180" i="20" s="1"/>
  <c r="F82" i="20"/>
  <c r="F66" i="20"/>
  <c r="F57" i="20"/>
  <c r="F35" i="20"/>
  <c r="F30" i="20"/>
  <c r="F14" i="20"/>
  <c r="F51" i="20"/>
  <c r="F24" i="20"/>
  <c r="G62" i="21"/>
  <c r="H62" i="21"/>
  <c r="F62" i="21"/>
  <c r="J80" i="22"/>
  <c r="H23" i="40"/>
  <c r="G23" i="40"/>
  <c r="F23" i="40"/>
  <c r="I22" i="40"/>
  <c r="H20" i="40"/>
  <c r="G20" i="40"/>
  <c r="F20" i="40"/>
  <c r="I19" i="40"/>
  <c r="H17" i="40"/>
  <c r="G17" i="40"/>
  <c r="F17" i="40"/>
  <c r="I16" i="40"/>
  <c r="H14" i="40"/>
  <c r="G14" i="40"/>
  <c r="F14" i="40"/>
  <c r="I13" i="40"/>
  <c r="G25" i="40" l="1"/>
  <c r="G27" i="40" s="1"/>
  <c r="H25" i="40"/>
  <c r="H27" i="40" s="1"/>
  <c r="F25" i="40"/>
  <c r="F27" i="40" s="1"/>
  <c r="I14" i="40"/>
  <c r="J14" i="40"/>
  <c r="I17" i="40"/>
  <c r="J17" i="40"/>
  <c r="I20" i="40"/>
  <c r="J20" i="40"/>
  <c r="F33" i="20"/>
  <c r="F181" i="20" s="1"/>
  <c r="I23" i="40"/>
  <c r="J14" i="32"/>
  <c r="J14" i="20"/>
  <c r="I25" i="40" l="1"/>
  <c r="I27" i="40" s="1"/>
  <c r="J25" i="40"/>
  <c r="J27" i="40" s="1"/>
  <c r="F12" i="24"/>
  <c r="F31" i="24" s="1"/>
  <c r="J62" i="27" l="1"/>
  <c r="J23" i="39"/>
  <c r="J24" i="39" s="1"/>
  <c r="I23" i="39"/>
  <c r="H23" i="39"/>
  <c r="H19" i="39"/>
  <c r="G19" i="39"/>
  <c r="F19" i="39"/>
  <c r="F24" i="39" s="1"/>
  <c r="I18" i="39"/>
  <c r="I17" i="39"/>
  <c r="I15" i="39"/>
  <c r="I14" i="39"/>
  <c r="I13" i="39"/>
  <c r="I12" i="39"/>
  <c r="J64" i="20"/>
  <c r="J109" i="20"/>
  <c r="J101" i="20" s="1"/>
  <c r="J14" i="38"/>
  <c r="H14" i="38"/>
  <c r="H17" i="38" s="1"/>
  <c r="G14" i="38"/>
  <c r="F17" i="38"/>
  <c r="I13" i="38"/>
  <c r="I12" i="38"/>
  <c r="J28" i="37"/>
  <c r="J29" i="37" s="1"/>
  <c r="F23" i="37"/>
  <c r="F29" i="37" s="1"/>
  <c r="J66" i="20"/>
  <c r="J82" i="20"/>
  <c r="J88" i="20"/>
  <c r="J51" i="20"/>
  <c r="J74" i="25"/>
  <c r="H24" i="39" l="1"/>
  <c r="I19" i="39"/>
  <c r="I24" i="39" s="1"/>
  <c r="I14" i="38"/>
  <c r="I17" i="38" s="1"/>
  <c r="G24" i="39"/>
  <c r="G17" i="38"/>
  <c r="I23" i="37"/>
  <c r="I29" i="37" s="1"/>
  <c r="J84" i="33"/>
  <c r="J61" i="33"/>
  <c r="J53" i="33"/>
  <c r="J87" i="32"/>
  <c r="G87" i="32"/>
  <c r="F87" i="32"/>
  <c r="J41" i="30"/>
  <c r="J35" i="30"/>
  <c r="J53" i="26"/>
  <c r="J56" i="26" s="1"/>
  <c r="J58" i="24"/>
  <c r="J41" i="24"/>
  <c r="I67" i="23"/>
  <c r="J53" i="23"/>
  <c r="J60" i="23" s="1"/>
  <c r="G80" i="22"/>
  <c r="I58" i="22"/>
  <c r="I59" i="22"/>
  <c r="J62" i="21"/>
  <c r="I69" i="20"/>
  <c r="J71" i="33" l="1"/>
  <c r="I87" i="32"/>
  <c r="I63" i="22"/>
  <c r="I56" i="22"/>
  <c r="I54" i="22"/>
  <c r="I52" i="22"/>
  <c r="G27" i="22"/>
  <c r="H27" i="22"/>
  <c r="J27" i="22"/>
  <c r="F27" i="22"/>
  <c r="F36" i="22" s="1"/>
  <c r="F81" i="22" s="1"/>
  <c r="G17" i="22"/>
  <c r="H17" i="22"/>
  <c r="J17" i="22"/>
  <c r="G84" i="33"/>
  <c r="I84" i="33" s="1"/>
  <c r="I78" i="33"/>
  <c r="I81" i="33"/>
  <c r="G61" i="33"/>
  <c r="I61" i="33" s="1"/>
  <c r="F61" i="33"/>
  <c r="I59" i="33"/>
  <c r="I57" i="33"/>
  <c r="G53" i="33"/>
  <c r="H53" i="33"/>
  <c r="H71" i="33" s="1"/>
  <c r="F53" i="33"/>
  <c r="I39" i="33"/>
  <c r="I37" i="33"/>
  <c r="I35" i="33"/>
  <c r="G23" i="33"/>
  <c r="H23" i="33"/>
  <c r="J23" i="33"/>
  <c r="J32" i="33" s="1"/>
  <c r="F23" i="33"/>
  <c r="G13" i="33"/>
  <c r="G32" i="33" s="1"/>
  <c r="H13" i="33"/>
  <c r="H32" i="33" s="1"/>
  <c r="J13" i="33"/>
  <c r="F13" i="33"/>
  <c r="I21" i="33"/>
  <c r="I63" i="32"/>
  <c r="I52" i="32"/>
  <c r="I50" i="32"/>
  <c r="I62" i="32"/>
  <c r="G57" i="32"/>
  <c r="G53" i="32"/>
  <c r="F53" i="32"/>
  <c r="F82" i="32" s="1"/>
  <c r="G27" i="32"/>
  <c r="J27" i="32"/>
  <c r="G14" i="32"/>
  <c r="J36" i="32"/>
  <c r="J88" i="32" s="1"/>
  <c r="F14" i="32"/>
  <c r="F36" i="32" s="1"/>
  <c r="I25" i="32"/>
  <c r="I70" i="31"/>
  <c r="I61" i="31"/>
  <c r="I63" i="31"/>
  <c r="G57" i="31"/>
  <c r="H57" i="31"/>
  <c r="F57" i="31"/>
  <c r="F66" i="31" s="1"/>
  <c r="G54" i="31"/>
  <c r="G66" i="31" s="1"/>
  <c r="H54" i="31"/>
  <c r="I53" i="31"/>
  <c r="I51" i="31"/>
  <c r="G25" i="31"/>
  <c r="H25" i="31"/>
  <c r="J25" i="31"/>
  <c r="F25" i="31"/>
  <c r="G15" i="31"/>
  <c r="G34" i="31" s="1"/>
  <c r="H15" i="31"/>
  <c r="H34" i="31" s="1"/>
  <c r="J15" i="31"/>
  <c r="F15" i="31"/>
  <c r="I23" i="31"/>
  <c r="G20" i="30"/>
  <c r="G29" i="30" s="1"/>
  <c r="H20" i="30"/>
  <c r="F20" i="30"/>
  <c r="F29" i="30" s="1"/>
  <c r="F42" i="30" s="1"/>
  <c r="G41" i="30"/>
  <c r="H41" i="30"/>
  <c r="F41" i="30"/>
  <c r="I38" i="30"/>
  <c r="I40" i="30"/>
  <c r="H35" i="30"/>
  <c r="I34" i="30"/>
  <c r="I32" i="30"/>
  <c r="H29" i="30"/>
  <c r="I18" i="30"/>
  <c r="I65" i="29"/>
  <c r="I56" i="29"/>
  <c r="I54" i="29"/>
  <c r="I52" i="29"/>
  <c r="I50" i="29"/>
  <c r="H62" i="29"/>
  <c r="F58" i="29"/>
  <c r="F62" i="29" s="1"/>
  <c r="G26" i="29"/>
  <c r="H26" i="29"/>
  <c r="J26" i="29"/>
  <c r="G16" i="29"/>
  <c r="H16" i="29"/>
  <c r="J16" i="29"/>
  <c r="F16" i="29"/>
  <c r="F35" i="29" s="1"/>
  <c r="I24" i="29"/>
  <c r="I68" i="28"/>
  <c r="I69" i="28"/>
  <c r="I51" i="28"/>
  <c r="I49" i="28"/>
  <c r="G58" i="28"/>
  <c r="I58" i="28" s="1"/>
  <c r="F58" i="28"/>
  <c r="F65" i="28" s="1"/>
  <c r="G61" i="28"/>
  <c r="H61" i="28"/>
  <c r="H65" i="28" s="1"/>
  <c r="J61" i="28"/>
  <c r="J65" i="28" s="1"/>
  <c r="G24" i="28"/>
  <c r="H24" i="28"/>
  <c r="J24" i="28"/>
  <c r="G14" i="28"/>
  <c r="H14" i="28"/>
  <c r="J14" i="28"/>
  <c r="F14" i="28"/>
  <c r="F33" i="28" s="1"/>
  <c r="I22" i="28"/>
  <c r="F14" i="27"/>
  <c r="F34" i="27" s="1"/>
  <c r="G83" i="27"/>
  <c r="I83" i="27" s="1"/>
  <c r="G78" i="27"/>
  <c r="I57" i="24"/>
  <c r="G58" i="24"/>
  <c r="I58" i="24" s="1"/>
  <c r="G66" i="27"/>
  <c r="J66" i="27"/>
  <c r="F66" i="27"/>
  <c r="H60" i="27"/>
  <c r="J60" i="27"/>
  <c r="F60" i="27"/>
  <c r="G50" i="27"/>
  <c r="I50" i="27" s="1"/>
  <c r="J50" i="27"/>
  <c r="F50" i="27"/>
  <c r="J68" i="27"/>
  <c r="F62" i="27"/>
  <c r="J57" i="27"/>
  <c r="F57" i="27"/>
  <c r="J52" i="27"/>
  <c r="F52" i="27"/>
  <c r="G36" i="27"/>
  <c r="I36" i="27" s="1"/>
  <c r="J36" i="27"/>
  <c r="F36" i="27"/>
  <c r="G25" i="27"/>
  <c r="H25" i="27"/>
  <c r="J25" i="27"/>
  <c r="G14" i="27"/>
  <c r="H14" i="27"/>
  <c r="J14" i="27"/>
  <c r="I59" i="26"/>
  <c r="I60" i="26" s="1"/>
  <c r="G60" i="26"/>
  <c r="H60" i="26"/>
  <c r="J60" i="26"/>
  <c r="F60" i="26"/>
  <c r="I52" i="26"/>
  <c r="I50" i="26"/>
  <c r="I48" i="26"/>
  <c r="G53" i="26"/>
  <c r="H53" i="26"/>
  <c r="H56" i="26" s="1"/>
  <c r="F53" i="26"/>
  <c r="F56" i="26" s="1"/>
  <c r="G25" i="26"/>
  <c r="H25" i="26"/>
  <c r="J25" i="26"/>
  <c r="F25" i="26"/>
  <c r="F14" i="26"/>
  <c r="F34" i="26" s="1"/>
  <c r="G14" i="26"/>
  <c r="H14" i="26"/>
  <c r="J14" i="26"/>
  <c r="G74" i="25"/>
  <c r="I61" i="25"/>
  <c r="I57" i="25"/>
  <c r="G53" i="25"/>
  <c r="G62" i="25" s="1"/>
  <c r="H53" i="25"/>
  <c r="H62" i="25" s="1"/>
  <c r="I52" i="25"/>
  <c r="I50" i="25"/>
  <c r="I48" i="25"/>
  <c r="G25" i="25"/>
  <c r="H25" i="25"/>
  <c r="J25" i="25"/>
  <c r="F25" i="25"/>
  <c r="G14" i="25"/>
  <c r="G34" i="25" s="1"/>
  <c r="H14" i="25"/>
  <c r="H34" i="25" s="1"/>
  <c r="J14" i="25"/>
  <c r="F14" i="25"/>
  <c r="F34" i="25" s="1"/>
  <c r="F76" i="25" s="1"/>
  <c r="H41" i="24"/>
  <c r="G41" i="24"/>
  <c r="F41" i="24"/>
  <c r="I40" i="24"/>
  <c r="I38" i="24"/>
  <c r="I36" i="24"/>
  <c r="I34" i="24"/>
  <c r="G22" i="24"/>
  <c r="H22" i="24"/>
  <c r="J22" i="24"/>
  <c r="J12" i="24"/>
  <c r="H12" i="24"/>
  <c r="G12" i="24"/>
  <c r="I20" i="24"/>
  <c r="G68" i="23"/>
  <c r="I64" i="23"/>
  <c r="I59" i="23"/>
  <c r="I48" i="23"/>
  <c r="G24" i="23"/>
  <c r="H24" i="23"/>
  <c r="J24" i="23"/>
  <c r="F24" i="23"/>
  <c r="G14" i="23"/>
  <c r="G33" i="23" s="1"/>
  <c r="H14" i="23"/>
  <c r="H33" i="23" s="1"/>
  <c r="J14" i="23"/>
  <c r="F14" i="23"/>
  <c r="I22" i="23"/>
  <c r="I60" i="21"/>
  <c r="I58" i="21"/>
  <c r="I56" i="21"/>
  <c r="I51" i="21"/>
  <c r="I49" i="21"/>
  <c r="I62" i="21" s="1"/>
  <c r="J15" i="21"/>
  <c r="J34" i="21" s="1"/>
  <c r="J75" i="21" s="1"/>
  <c r="G25" i="21"/>
  <c r="H25" i="21"/>
  <c r="F25" i="21"/>
  <c r="F34" i="21" s="1"/>
  <c r="H15" i="21"/>
  <c r="H34" i="21" s="1"/>
  <c r="H75" i="21" s="1"/>
  <c r="G15" i="21"/>
  <c r="G34" i="21" s="1"/>
  <c r="I23" i="21"/>
  <c r="J24" i="20"/>
  <c r="J33" i="20" s="1"/>
  <c r="G24" i="20"/>
  <c r="H24" i="20"/>
  <c r="H14" i="20"/>
  <c r="G14" i="20"/>
  <c r="I22" i="20"/>
  <c r="I12" i="33"/>
  <c r="I14" i="33"/>
  <c r="I15" i="33"/>
  <c r="I16" i="33"/>
  <c r="I17" i="33"/>
  <c r="I18" i="33"/>
  <c r="I19" i="33"/>
  <c r="I20" i="33"/>
  <c r="I22" i="33"/>
  <c r="I24" i="33"/>
  <c r="I25" i="33"/>
  <c r="I26" i="33"/>
  <c r="I27" i="33"/>
  <c r="I30" i="33"/>
  <c r="I13" i="32"/>
  <c r="I15" i="32"/>
  <c r="I16" i="32"/>
  <c r="I17" i="32"/>
  <c r="I18" i="32"/>
  <c r="I19" i="32"/>
  <c r="I21" i="32"/>
  <c r="I22" i="32"/>
  <c r="I23" i="32"/>
  <c r="I24" i="32"/>
  <c r="I26" i="32"/>
  <c r="I28" i="32"/>
  <c r="I29" i="32"/>
  <c r="I30" i="32"/>
  <c r="I31" i="32"/>
  <c r="I34" i="32"/>
  <c r="I14" i="31"/>
  <c r="I16" i="31"/>
  <c r="I17" i="31"/>
  <c r="I18" i="31"/>
  <c r="I19" i="31"/>
  <c r="I20" i="31"/>
  <c r="I21" i="31"/>
  <c r="I22" i="31"/>
  <c r="I24" i="31"/>
  <c r="I26" i="31"/>
  <c r="I27" i="31"/>
  <c r="I28" i="31"/>
  <c r="I29" i="31"/>
  <c r="I32" i="31"/>
  <c r="I11" i="30"/>
  <c r="I13" i="30"/>
  <c r="I14" i="30"/>
  <c r="I15" i="30"/>
  <c r="I16" i="30"/>
  <c r="I17" i="30"/>
  <c r="I19" i="30"/>
  <c r="I21" i="30"/>
  <c r="I22" i="30"/>
  <c r="I23" i="30"/>
  <c r="I24" i="30"/>
  <c r="I27" i="30"/>
  <c r="I15" i="29"/>
  <c r="I17" i="29"/>
  <c r="I18" i="29"/>
  <c r="I19" i="29"/>
  <c r="I20" i="29"/>
  <c r="I21" i="29"/>
  <c r="I22" i="29"/>
  <c r="I23" i="29"/>
  <c r="I25" i="29"/>
  <c r="I27" i="29"/>
  <c r="I28" i="29"/>
  <c r="I29" i="29"/>
  <c r="I30" i="29"/>
  <c r="I33" i="29"/>
  <c r="I13" i="28"/>
  <c r="I17" i="28"/>
  <c r="I18" i="28"/>
  <c r="I19" i="28"/>
  <c r="I20" i="28"/>
  <c r="I21" i="28"/>
  <c r="I23" i="28"/>
  <c r="I25" i="28"/>
  <c r="I26" i="28"/>
  <c r="I27" i="28"/>
  <c r="I28" i="28"/>
  <c r="I13" i="27"/>
  <c r="I15" i="27"/>
  <c r="I16" i="27"/>
  <c r="I17" i="27"/>
  <c r="I18" i="27"/>
  <c r="I19" i="27"/>
  <c r="I20" i="27"/>
  <c r="I21" i="27"/>
  <c r="I23" i="27"/>
  <c r="I22" i="27"/>
  <c r="I24" i="27"/>
  <c r="I26" i="27"/>
  <c r="I27" i="27"/>
  <c r="I28" i="27"/>
  <c r="I29" i="27"/>
  <c r="I32" i="27"/>
  <c r="I32" i="26"/>
  <c r="I29" i="26"/>
  <c r="I28" i="26"/>
  <c r="I27" i="26"/>
  <c r="I26" i="26"/>
  <c r="I24" i="26"/>
  <c r="I22" i="26"/>
  <c r="I23" i="26"/>
  <c r="I21" i="26"/>
  <c r="I20" i="26"/>
  <c r="I19" i="26"/>
  <c r="I18" i="26"/>
  <c r="I17" i="26"/>
  <c r="I16" i="26"/>
  <c r="I15" i="26"/>
  <c r="I13" i="26"/>
  <c r="I13" i="25"/>
  <c r="I15" i="25"/>
  <c r="I16" i="25"/>
  <c r="I17" i="25"/>
  <c r="I18" i="25"/>
  <c r="I19" i="25"/>
  <c r="I20" i="25"/>
  <c r="I21" i="25"/>
  <c r="I23" i="25"/>
  <c r="I22" i="25"/>
  <c r="I24" i="25"/>
  <c r="I26" i="25"/>
  <c r="I27" i="25"/>
  <c r="I28" i="25"/>
  <c r="I29" i="25"/>
  <c r="I32" i="25"/>
  <c r="I11" i="24"/>
  <c r="I13" i="24"/>
  <c r="I14" i="24"/>
  <c r="I15" i="24"/>
  <c r="I16" i="24"/>
  <c r="I17" i="24"/>
  <c r="I18" i="24"/>
  <c r="I21" i="24"/>
  <c r="I23" i="24"/>
  <c r="I24" i="24"/>
  <c r="I25" i="24"/>
  <c r="I26" i="24"/>
  <c r="I29" i="24"/>
  <c r="I13" i="23"/>
  <c r="I15" i="23"/>
  <c r="I16" i="23"/>
  <c r="I17" i="23"/>
  <c r="I18" i="23"/>
  <c r="I19" i="23"/>
  <c r="I20" i="23"/>
  <c r="I21" i="23"/>
  <c r="I23" i="23"/>
  <c r="I25" i="23"/>
  <c r="I26" i="23"/>
  <c r="I27" i="23"/>
  <c r="I28" i="23"/>
  <c r="I31" i="23"/>
  <c r="I16" i="22"/>
  <c r="I18" i="22"/>
  <c r="I19" i="22"/>
  <c r="I20" i="22"/>
  <c r="I21" i="22"/>
  <c r="I22" i="22"/>
  <c r="I23" i="22"/>
  <c r="I25" i="22"/>
  <c r="I24" i="22"/>
  <c r="I26" i="22"/>
  <c r="I28" i="22"/>
  <c r="I29" i="22"/>
  <c r="I30" i="22"/>
  <c r="I31" i="22"/>
  <c r="I34" i="22"/>
  <c r="I14" i="21"/>
  <c r="I16" i="21"/>
  <c r="I17" i="21"/>
  <c r="I18" i="21"/>
  <c r="I19" i="21"/>
  <c r="I20" i="21"/>
  <c r="I21" i="21"/>
  <c r="I22" i="21"/>
  <c r="I24" i="21"/>
  <c r="I26" i="21"/>
  <c r="I27" i="21"/>
  <c r="I28" i="21"/>
  <c r="I29" i="21"/>
  <c r="I32" i="21"/>
  <c r="I13" i="20"/>
  <c r="I15" i="20"/>
  <c r="I16" i="20"/>
  <c r="I18" i="20"/>
  <c r="I19" i="20"/>
  <c r="I21" i="20"/>
  <c r="I23" i="20"/>
  <c r="I25" i="20"/>
  <c r="I26" i="20"/>
  <c r="I27" i="20"/>
  <c r="I28" i="20"/>
  <c r="I31" i="20"/>
  <c r="I57" i="23"/>
  <c r="H53" i="23"/>
  <c r="H60" i="23" s="1"/>
  <c r="G53" i="23"/>
  <c r="G60" i="23" s="1"/>
  <c r="F53" i="23"/>
  <c r="F60" i="23" s="1"/>
  <c r="I52" i="23"/>
  <c r="I50" i="23"/>
  <c r="G73" i="21"/>
  <c r="I73" i="21" s="1"/>
  <c r="G149" i="20"/>
  <c r="I103" i="20"/>
  <c r="I104" i="20"/>
  <c r="I105" i="20"/>
  <c r="I106" i="20"/>
  <c r="I107" i="20"/>
  <c r="I102" i="20"/>
  <c r="I90" i="20"/>
  <c r="I89" i="20"/>
  <c r="F88" i="20"/>
  <c r="I83" i="20"/>
  <c r="I75" i="20"/>
  <c r="I76" i="20"/>
  <c r="I77" i="20"/>
  <c r="I74" i="20"/>
  <c r="F70" i="20"/>
  <c r="I72" i="20"/>
  <c r="I71" i="20"/>
  <c r="I67" i="20"/>
  <c r="I65" i="20"/>
  <c r="I61" i="20"/>
  <c r="I63" i="20"/>
  <c r="I58" i="20"/>
  <c r="I53" i="20"/>
  <c r="I54" i="20"/>
  <c r="I56" i="20"/>
  <c r="I55" i="20"/>
  <c r="I52" i="20"/>
  <c r="I37" i="20"/>
  <c r="I38" i="20"/>
  <c r="I39" i="20"/>
  <c r="I40" i="20"/>
  <c r="I36" i="20"/>
  <c r="F73" i="29" l="1"/>
  <c r="H69" i="23"/>
  <c r="I12" i="30"/>
  <c r="I24" i="28"/>
  <c r="I14" i="28"/>
  <c r="I33" i="28" s="1"/>
  <c r="I71" i="28" s="1"/>
  <c r="F33" i="23"/>
  <c r="F69" i="23" s="1"/>
  <c r="F34" i="31"/>
  <c r="F75" i="31" s="1"/>
  <c r="F32" i="33"/>
  <c r="J33" i="23"/>
  <c r="J69" i="23" s="1"/>
  <c r="H60" i="24"/>
  <c r="J34" i="31"/>
  <c r="J75" i="31" s="1"/>
  <c r="I57" i="20"/>
  <c r="I73" i="20"/>
  <c r="I101" i="20"/>
  <c r="I51" i="20"/>
  <c r="I88" i="20"/>
  <c r="F60" i="24"/>
  <c r="J34" i="25"/>
  <c r="J76" i="25" s="1"/>
  <c r="I149" i="20"/>
  <c r="F71" i="33"/>
  <c r="F85" i="33" s="1"/>
  <c r="J35" i="29"/>
  <c r="J73" i="29" s="1"/>
  <c r="G33" i="28"/>
  <c r="I61" i="28"/>
  <c r="G84" i="27"/>
  <c r="I35" i="20"/>
  <c r="J42" i="30"/>
  <c r="J33" i="28"/>
  <c r="J71" i="28" s="1"/>
  <c r="I65" i="28"/>
  <c r="F71" i="28"/>
  <c r="H76" i="25"/>
  <c r="J31" i="24"/>
  <c r="J60" i="24" s="1"/>
  <c r="F119" i="20"/>
  <c r="G36" i="32"/>
  <c r="G42" i="30"/>
  <c r="H35" i="29"/>
  <c r="H73" i="29" s="1"/>
  <c r="G35" i="29"/>
  <c r="G73" i="29" s="1"/>
  <c r="H33" i="28"/>
  <c r="G72" i="27"/>
  <c r="J34" i="27"/>
  <c r="H34" i="27"/>
  <c r="G34" i="27"/>
  <c r="F61" i="26"/>
  <c r="H31" i="24"/>
  <c r="G31" i="24"/>
  <c r="G33" i="20"/>
  <c r="G181" i="20" s="1"/>
  <c r="I57" i="31"/>
  <c r="G75" i="31"/>
  <c r="I74" i="31"/>
  <c r="J72" i="27"/>
  <c r="I70" i="28"/>
  <c r="I68" i="23"/>
  <c r="H33" i="20"/>
  <c r="H181" i="20" s="1"/>
  <c r="I20" i="30"/>
  <c r="I41" i="30"/>
  <c r="H42" i="30"/>
  <c r="I35" i="30"/>
  <c r="I41" i="24"/>
  <c r="G71" i="33"/>
  <c r="G85" i="33" s="1"/>
  <c r="I53" i="33"/>
  <c r="J85" i="33"/>
  <c r="I23" i="33"/>
  <c r="F88" i="32"/>
  <c r="I53" i="32"/>
  <c r="H66" i="31"/>
  <c r="H75" i="31" s="1"/>
  <c r="I60" i="27"/>
  <c r="I66" i="27"/>
  <c r="I78" i="27"/>
  <c r="F72" i="27"/>
  <c r="F85" i="27" s="1"/>
  <c r="H34" i="26"/>
  <c r="H61" i="26" s="1"/>
  <c r="G76" i="25"/>
  <c r="I53" i="25"/>
  <c r="I62" i="25" s="1"/>
  <c r="I66" i="25"/>
  <c r="I74" i="25" s="1"/>
  <c r="I25" i="25"/>
  <c r="I24" i="23"/>
  <c r="G69" i="23"/>
  <c r="I27" i="22"/>
  <c r="J36" i="22"/>
  <c r="J81" i="22" s="1"/>
  <c r="I71" i="22"/>
  <c r="I17" i="22"/>
  <c r="I36" i="22" s="1"/>
  <c r="I81" i="22" s="1"/>
  <c r="G36" i="22"/>
  <c r="G81" i="22" s="1"/>
  <c r="H36" i="22"/>
  <c r="H81" i="22" s="1"/>
  <c r="I32" i="33"/>
  <c r="I13" i="33"/>
  <c r="G67" i="32"/>
  <c r="G82" i="32" s="1"/>
  <c r="I57" i="32"/>
  <c r="I27" i="32"/>
  <c r="I14" i="32"/>
  <c r="I25" i="31"/>
  <c r="I54" i="31"/>
  <c r="I66" i="31" s="1"/>
  <c r="I15" i="31"/>
  <c r="I34" i="31" s="1"/>
  <c r="I26" i="29"/>
  <c r="I62" i="29"/>
  <c r="I16" i="29"/>
  <c r="G65" i="28"/>
  <c r="I22" i="24"/>
  <c r="I25" i="27"/>
  <c r="I14" i="27"/>
  <c r="I34" i="27" s="1"/>
  <c r="I85" i="27" s="1"/>
  <c r="J34" i="26"/>
  <c r="J61" i="26" s="1"/>
  <c r="G34" i="26"/>
  <c r="I53" i="26"/>
  <c r="I56" i="26" s="1"/>
  <c r="I14" i="26"/>
  <c r="I25" i="26"/>
  <c r="G56" i="26"/>
  <c r="I14" i="25"/>
  <c r="I34" i="25" s="1"/>
  <c r="I12" i="24"/>
  <c r="I14" i="23"/>
  <c r="I53" i="23"/>
  <c r="I60" i="23" s="1"/>
  <c r="I25" i="21"/>
  <c r="I15" i="21"/>
  <c r="I24" i="20"/>
  <c r="I14" i="20"/>
  <c r="G75" i="21"/>
  <c r="F75" i="21"/>
  <c r="I84" i="20"/>
  <c r="I82" i="20" s="1"/>
  <c r="I70" i="20"/>
  <c r="I34" i="26" l="1"/>
  <c r="J85" i="27"/>
  <c r="I118" i="20"/>
  <c r="I34" i="21"/>
  <c r="I75" i="21" s="1"/>
  <c r="G71" i="28"/>
  <c r="I76" i="25"/>
  <c r="I71" i="33"/>
  <c r="I85" i="33" s="1"/>
  <c r="I36" i="32"/>
  <c r="H71" i="28"/>
  <c r="G61" i="26"/>
  <c r="I31" i="24"/>
  <c r="I60" i="24" s="1"/>
  <c r="G60" i="24"/>
  <c r="I29" i="30"/>
  <c r="I42" i="30" s="1"/>
  <c r="I75" i="31"/>
  <c r="I33" i="20"/>
  <c r="H85" i="27"/>
  <c r="H85" i="33"/>
  <c r="G85" i="27"/>
  <c r="I33" i="23"/>
  <c r="I69" i="23" s="1"/>
  <c r="I67" i="32"/>
  <c r="G88" i="32"/>
  <c r="I35" i="29"/>
  <c r="I73" i="29" s="1"/>
  <c r="I61" i="26"/>
  <c r="I181" i="20" l="1"/>
  <c r="I82" i="32"/>
  <c r="I88" i="32" s="1"/>
  <c r="J181" i="20" l="1"/>
</calcChain>
</file>

<file path=xl/sharedStrings.xml><?xml version="1.0" encoding="utf-8"?>
<sst xmlns="http://schemas.openxmlformats.org/spreadsheetml/2006/main" count="2218" uniqueCount="508">
  <si>
    <t>LBP Form No. 2</t>
  </si>
  <si>
    <t>PROGRAMMED APPROPRIATION AND OBLIGATION BY OBJECT OF EXPENDITURE</t>
  </si>
  <si>
    <t>Object of Expenditure</t>
  </si>
  <si>
    <t>Salaries and Wages</t>
  </si>
  <si>
    <t>Salaries and Wages - Regular</t>
  </si>
  <si>
    <t>Other Compensation</t>
  </si>
  <si>
    <t>Personal Economic Relief Allowance (PERA)</t>
  </si>
  <si>
    <t>Other Personnel Benefits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</si>
  <si>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</si>
  <si>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</si>
  <si>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</si>
  <si>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</si>
  <si>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</si>
  <si>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</si>
  <si>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</si>
  <si>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Financial Expenses</t>
  </si>
  <si>
    <t>Capital Outlays</t>
  </si>
  <si>
    <t>Total Appropriations</t>
  </si>
  <si>
    <t>Account Code</t>
  </si>
  <si>
    <t>Past Year</t>
  </si>
  <si>
    <t>(Actual)</t>
  </si>
  <si>
    <t>Current Year (Estimate)</t>
  </si>
  <si>
    <t>First Semester</t>
  </si>
  <si>
    <t>Second Semester</t>
  </si>
  <si>
    <t>Total</t>
  </si>
  <si>
    <t>(Estimate)</t>
  </si>
  <si>
    <t>Budget Year</t>
  </si>
  <si>
    <t>(Proposed)</t>
  </si>
  <si>
    <t>Annex D</t>
  </si>
  <si>
    <t>Prepared:</t>
  </si>
  <si>
    <t>Department Head</t>
  </si>
  <si>
    <t>Reviewed:</t>
  </si>
  <si>
    <t>Approved:</t>
  </si>
  <si>
    <t>GERMILIZA M. ALANO</t>
  </si>
  <si>
    <t>SALVADOR P. ANTOJADO, JR.</t>
  </si>
  <si>
    <t>SUB-TOTAL</t>
  </si>
  <si>
    <t>Office Supplies Expenses</t>
  </si>
  <si>
    <t>Representation Expenses</t>
  </si>
  <si>
    <t>Donations</t>
  </si>
  <si>
    <t>Other MOOE</t>
  </si>
  <si>
    <t>Laptop</t>
  </si>
  <si>
    <t>Printer</t>
  </si>
  <si>
    <t>Printer - CeC</t>
  </si>
  <si>
    <t>TOTAL MOOE</t>
  </si>
  <si>
    <t>Telephone Expenses - Mobile</t>
  </si>
  <si>
    <t>Traveling Expenses (collectors)</t>
  </si>
  <si>
    <t>Aircon</t>
  </si>
  <si>
    <t>Water Dispenser</t>
  </si>
  <si>
    <t>Steel Cabinet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</si>
  <si>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</si>
  <si>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</si>
  <si>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t>Honorarium RTC</t>
  </si>
  <si>
    <t>Honorarium PPO</t>
  </si>
  <si>
    <t>Honorarium COMELEC</t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</si>
  <si>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</si>
  <si>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</si>
  <si>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</si>
  <si>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EVELYN R. RONGO</t>
  </si>
  <si>
    <t>EARL RYAN L. ESPRA</t>
  </si>
  <si>
    <t>IGNACIO M. CABUAL, JR.</t>
  </si>
  <si>
    <t xml:space="preserve"> </t>
  </si>
  <si>
    <t xml:space="preserve">          RONNIE T. SOLOMON</t>
  </si>
  <si>
    <t xml:space="preserve">             Department Head</t>
  </si>
  <si>
    <t xml:space="preserve">             S. RUNEM M. BRILLANTES</t>
  </si>
  <si>
    <t xml:space="preserve">                 Department Head</t>
  </si>
  <si>
    <t xml:space="preserve">                  JOSEPHINE P. SILAGAN</t>
  </si>
  <si>
    <t xml:space="preserve">                        Department Head</t>
  </si>
  <si>
    <t xml:space="preserve">               GERMILIZA M. ALANO</t>
  </si>
  <si>
    <t xml:space="preserve">                   Department Head</t>
  </si>
  <si>
    <t xml:space="preserve">                BONIFACIA P. BANAO</t>
  </si>
  <si>
    <t xml:space="preserve">                  Department Head</t>
  </si>
  <si>
    <t xml:space="preserve">                MERLITA P. AMORA</t>
  </si>
  <si>
    <t xml:space="preserve">                LETICIA B. CUSTODIO</t>
  </si>
  <si>
    <t xml:space="preserve">               NENA B. LOZADA</t>
  </si>
  <si>
    <t xml:space="preserve">               Department Head</t>
  </si>
  <si>
    <t xml:space="preserve">       Department Head</t>
  </si>
  <si>
    <t xml:space="preserve">  </t>
  </si>
  <si>
    <t>General Services</t>
  </si>
  <si>
    <t>Janitorial Services</t>
  </si>
  <si>
    <t>Printer - HRMO</t>
  </si>
  <si>
    <t>Computer w/complete Accessories</t>
  </si>
  <si>
    <t>Personnel Benefit Contributions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</si>
  <si>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</si>
  <si>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t>Personal Services</t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</si>
  <si>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</si>
  <si>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</si>
  <si>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</si>
  <si>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</si>
  <si>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</si>
  <si>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</si>
  <si>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</si>
  <si>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</si>
  <si>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</si>
  <si>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Health Office</t>
    </r>
  </si>
  <si>
    <t>Communications Expenses</t>
  </si>
  <si>
    <t>Taxes, Insurance Premiums and Other Fees</t>
  </si>
  <si>
    <t>Other Maintenance and Operating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</si>
  <si>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DSWD</t>
    </r>
  </si>
  <si>
    <t>Financial Assistance/Subsidy</t>
  </si>
  <si>
    <t>5-01-01-010</t>
  </si>
  <si>
    <t>5-01-02-010</t>
  </si>
  <si>
    <t xml:space="preserve">5-02-01         </t>
  </si>
  <si>
    <t xml:space="preserve">5-02-02         </t>
  </si>
  <si>
    <t xml:space="preserve">5-02-03         </t>
  </si>
  <si>
    <t xml:space="preserve">5-02-05         </t>
  </si>
  <si>
    <t xml:space="preserve">5-02-13         </t>
  </si>
  <si>
    <t xml:space="preserve">5-02-99         </t>
  </si>
  <si>
    <t>Property, Plant and Equipment</t>
  </si>
  <si>
    <t xml:space="preserve">1-07               </t>
  </si>
  <si>
    <t>TOTAL - PS</t>
  </si>
  <si>
    <t>TOTAL - MOOE</t>
  </si>
  <si>
    <t>TOTAL - Capital Outlay</t>
  </si>
  <si>
    <t>Traveling Expenses - PESO</t>
  </si>
  <si>
    <t>Traveling Expenses - Library</t>
  </si>
  <si>
    <t>Traveling Expenses - HRMO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</si>
  <si>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</si>
  <si>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</si>
  <si>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</si>
  <si>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</si>
  <si>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</si>
  <si>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</si>
  <si>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</si>
  <si>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Confidential Expenses</t>
  </si>
  <si>
    <t>Extraordinary and Miscellaneous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</si>
  <si>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</si>
  <si>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</si>
  <si>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</si>
  <si>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</si>
  <si>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</si>
  <si>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</si>
  <si>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</si>
  <si>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</si>
  <si>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</si>
  <si>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</si>
  <si>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</si>
  <si>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Buildings (Renovation of Office - HRMO)</t>
  </si>
  <si>
    <t>Other Machinery and Equipment (Biometric)</t>
  </si>
  <si>
    <t>Internet Subscription Expenses</t>
  </si>
  <si>
    <t>R/M - Transportation Equipment (Motor Vehicles)</t>
  </si>
  <si>
    <t>5-02-01-010</t>
  </si>
  <si>
    <t>5-02-02-010</t>
  </si>
  <si>
    <t>5-02-03-010</t>
  </si>
  <si>
    <t>5-02-03-090</t>
  </si>
  <si>
    <t>5-02-04-020</t>
  </si>
  <si>
    <t>5-02-05-020</t>
  </si>
  <si>
    <t>5-02-05-030</t>
  </si>
  <si>
    <t>5-02-01</t>
  </si>
  <si>
    <t>5-02-02</t>
  </si>
  <si>
    <t>5-02-03</t>
  </si>
  <si>
    <t>5-02-04</t>
  </si>
  <si>
    <t>5-02-05</t>
  </si>
  <si>
    <t>5-02-10</t>
  </si>
  <si>
    <t>5-02-10-010</t>
  </si>
  <si>
    <t>5-02-10-030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</si>
  <si>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</si>
  <si>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</si>
  <si>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</si>
  <si>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</si>
  <si>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</si>
  <si>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Productivity Incentive Allowance</t>
  </si>
  <si>
    <t>Hazard Pay</t>
  </si>
  <si>
    <t>Overtime and Night Pay</t>
  </si>
  <si>
    <t>Year End Bonus</t>
  </si>
  <si>
    <t>Longevity Pay</t>
  </si>
  <si>
    <t>Cash Gift</t>
  </si>
  <si>
    <t>Retirement and Life Insurance Premiums</t>
  </si>
  <si>
    <t>Pag-IBIG Contributions</t>
  </si>
  <si>
    <t>Philhealth Contributions</t>
  </si>
  <si>
    <t>Employee Compensation Insurance Premiums</t>
  </si>
  <si>
    <t>5-01-02-020</t>
  </si>
  <si>
    <t>5-01-02-030</t>
  </si>
  <si>
    <t>5-01-02-040</t>
  </si>
  <si>
    <t>5-01-02-050</t>
  </si>
  <si>
    <t>5-01-02-060</t>
  </si>
  <si>
    <t>5-01-02-080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</si>
  <si>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</si>
  <si>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</si>
  <si>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</si>
  <si>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</si>
  <si>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</si>
  <si>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</si>
  <si>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</si>
  <si>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</si>
  <si>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5-01-03-040</t>
  </si>
  <si>
    <t>5-01-01</t>
  </si>
  <si>
    <t>5-01-02</t>
  </si>
  <si>
    <t>5-01-03-030</t>
  </si>
  <si>
    <t>5-01-04</t>
  </si>
  <si>
    <t>5-02-12</t>
  </si>
  <si>
    <t>5-02-12-020</t>
  </si>
  <si>
    <t>5-02-12-030</t>
  </si>
  <si>
    <t>5-02-12-040</t>
  </si>
  <si>
    <t>5-02-13</t>
  </si>
  <si>
    <t>5-02-13-050</t>
  </si>
  <si>
    <t>5-02-13-060</t>
  </si>
  <si>
    <t>5-02-16</t>
  </si>
  <si>
    <t>5-02-16-010</t>
  </si>
  <si>
    <t>5-02-16-030</t>
  </si>
  <si>
    <t>5-02-99</t>
  </si>
  <si>
    <t>5-02-99-010</t>
  </si>
  <si>
    <t>5-02-99-030</t>
  </si>
  <si>
    <t>5-02-99-040</t>
  </si>
  <si>
    <t>5-02-99-060</t>
  </si>
  <si>
    <t>5-02-99-070</t>
  </si>
  <si>
    <t>5-02-99-080</t>
  </si>
  <si>
    <t>5-02-99-990</t>
  </si>
  <si>
    <t>1-07</t>
  </si>
  <si>
    <t>1-07-04-010</t>
  </si>
  <si>
    <t>1-07-05-030</t>
  </si>
  <si>
    <t>1-07-05-990</t>
  </si>
  <si>
    <t>1-07-07-010</t>
  </si>
  <si>
    <t>Communication Equipment</t>
  </si>
  <si>
    <t>1-07-05-070</t>
  </si>
  <si>
    <t>MERLY C. MASUGBO</t>
  </si>
  <si>
    <t>Other Machinery and Equipment (Camera)</t>
  </si>
  <si>
    <t>Office Equipment (Aircon)</t>
  </si>
  <si>
    <t>Furniture and Fixtures (Filing Cabinet)</t>
  </si>
  <si>
    <t>1-07-05-020</t>
  </si>
  <si>
    <t>Accountable Forms Expenses</t>
  </si>
  <si>
    <t>Fuel, Oil and Lubricants Expenses</t>
  </si>
  <si>
    <t>5-02-03-020</t>
  </si>
  <si>
    <t>Telephone Expenses - Landline</t>
  </si>
  <si>
    <t>R/M - Buildings and Other Structures (Office Building)</t>
  </si>
  <si>
    <t>5-02-13-040</t>
  </si>
  <si>
    <t>5-02-16-020</t>
  </si>
  <si>
    <t>Fidelity Bond Premiums</t>
  </si>
  <si>
    <t>Printing and Publication Expenses</t>
  </si>
  <si>
    <t>5-02-99-020</t>
  </si>
  <si>
    <t>Computer with Complete Accessories</t>
  </si>
  <si>
    <t>Other Machinery and Equipment (Water Dispenser)</t>
  </si>
  <si>
    <t>Motor Vehicles</t>
  </si>
  <si>
    <t>1-07-06-010</t>
  </si>
  <si>
    <t>R/M - Machinery and Equipment (Cons. &amp; Heavy Equipment)</t>
  </si>
  <si>
    <t>Office Equipment (Industrial Fan)</t>
  </si>
  <si>
    <t>R/M - Buildings and Other Structures (Public Building)</t>
  </si>
  <si>
    <t>Postage and Courier Services</t>
  </si>
  <si>
    <t>5-02-05-010</t>
  </si>
  <si>
    <t>5-02-14</t>
  </si>
  <si>
    <t>5-02-14-990</t>
  </si>
  <si>
    <t>Medical, Dental and Laboratory Supplies Expenses</t>
  </si>
  <si>
    <t>5-02-03-080</t>
  </si>
  <si>
    <t>Other General Services (BNS/BHW/JO)</t>
  </si>
  <si>
    <t>R/M - Infrastructure Assets  (Water Supply)</t>
  </si>
  <si>
    <t>5-02-13-030</t>
  </si>
  <si>
    <t>Buildings (Renovation of Office - Senior Citizen)</t>
  </si>
  <si>
    <t>2 dozen Ruby Chairs</t>
  </si>
  <si>
    <t>Office Table and Chairs</t>
  </si>
  <si>
    <t>Furniture and Fixture</t>
  </si>
  <si>
    <t>Cabinet</t>
  </si>
  <si>
    <t>Office Table</t>
  </si>
  <si>
    <t>Office Chairs</t>
  </si>
  <si>
    <t>Fuel Oil and Lubricants</t>
  </si>
  <si>
    <t>R/M Motor Vehicles</t>
  </si>
  <si>
    <t>Aircondition System</t>
  </si>
  <si>
    <t>Repair and Maintenance</t>
  </si>
  <si>
    <t>Other  Maintenance and Operating Expenses</t>
  </si>
  <si>
    <t xml:space="preserve">Office Equipment </t>
  </si>
  <si>
    <t>Typewriter</t>
  </si>
  <si>
    <t>Office Table/Chairs</t>
  </si>
  <si>
    <t>Binder</t>
  </si>
  <si>
    <t>2 Steel Cabinet</t>
  </si>
  <si>
    <t>Accountable Forms (BRGY.)</t>
  </si>
  <si>
    <t>Swivel Chair</t>
  </si>
  <si>
    <t>Laptop (Lift/Esre) New SPECS.</t>
  </si>
  <si>
    <t>Machinery</t>
  </si>
  <si>
    <t>1-07-05-010</t>
  </si>
  <si>
    <t>1 Unit Powersaw</t>
  </si>
  <si>
    <t>Subsidies - Others-MAFC Traveling</t>
  </si>
  <si>
    <t>Refrigerator</t>
  </si>
  <si>
    <t>Office Equipment</t>
  </si>
  <si>
    <t>2 of 2</t>
  </si>
  <si>
    <t>2 of 1</t>
  </si>
  <si>
    <t>Postage and Deliveries</t>
  </si>
  <si>
    <t>Laptop (New SPECS)</t>
  </si>
  <si>
    <t xml:space="preserve">       Jobs Fair</t>
  </si>
  <si>
    <t xml:space="preserve">      Capability Building/Livelihood Skills Training</t>
  </si>
  <si>
    <t>Other Maintenance and Other Operating Expenses</t>
  </si>
  <si>
    <t>Honorarium PAO</t>
  </si>
  <si>
    <t>Peace and Order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</si>
  <si>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</si>
  <si>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</si>
  <si>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</si>
  <si>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Mid-Year Bonus</t>
  </si>
  <si>
    <t>PEI</t>
  </si>
  <si>
    <t>SPES Wages</t>
  </si>
  <si>
    <t>R/M Motor Vehicles - Hilux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</si>
  <si>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</si>
  <si>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</si>
  <si>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</si>
  <si>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</si>
  <si>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</si>
  <si>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 xml:space="preserve">   PEI</t>
  </si>
  <si>
    <t xml:space="preserve">    PEI</t>
  </si>
  <si>
    <t xml:space="preserve">         Election Fund - National</t>
  </si>
  <si>
    <t xml:space="preserve">         Election Fund - Barangay</t>
  </si>
  <si>
    <t xml:space="preserve">   5-02-02</t>
  </si>
  <si>
    <t>Transportation Allowance (TA)</t>
  </si>
  <si>
    <t>5-02-01-010-1</t>
  </si>
  <si>
    <t>5-02-01-010-2</t>
  </si>
  <si>
    <t>5-02-01-010-3</t>
  </si>
  <si>
    <t>5-02-01-010-4</t>
  </si>
  <si>
    <t>5-02-02-010-1</t>
  </si>
  <si>
    <t>5-02-02-010-2</t>
  </si>
  <si>
    <t>5-02-02-010-3</t>
  </si>
  <si>
    <t>5-02-02-010-4</t>
  </si>
  <si>
    <t>Municipal Budget Officer</t>
  </si>
  <si>
    <t xml:space="preserve">     1 Unit Water Dispenser LDRRMO</t>
  </si>
  <si>
    <t xml:space="preserve">     1 Unit Computer w/ complete Accessories</t>
  </si>
  <si>
    <t xml:space="preserve">     Purchase of Plastic Curtain w/UPS</t>
  </si>
  <si>
    <t xml:space="preserve">     Purchase of Plastic Water Tank (LDRRMO)</t>
  </si>
  <si>
    <t xml:space="preserve">     Office Table and Chairs</t>
  </si>
  <si>
    <t xml:space="preserve">      Airconditioning System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</si>
  <si>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</si>
  <si>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</si>
  <si>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</si>
  <si>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</si>
  <si>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</si>
  <si>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</si>
  <si>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</si>
  <si>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1-07-05-020-1</t>
  </si>
  <si>
    <t>1-07-05-030-2</t>
  </si>
  <si>
    <t>1-07-05-030-3</t>
  </si>
  <si>
    <t>1-07-05-030-4</t>
  </si>
  <si>
    <t>1-07-07-010-2</t>
  </si>
  <si>
    <t>1-07-05-020-4</t>
  </si>
  <si>
    <t>1-07-05-010-1</t>
  </si>
  <si>
    <t>1-07-05-010-2</t>
  </si>
  <si>
    <t xml:space="preserve">       Other MOOE</t>
  </si>
  <si>
    <t xml:space="preserve">       Health and Nutrition Maternal Child Care</t>
  </si>
  <si>
    <t xml:space="preserve">       Informative Education Campaign</t>
  </si>
  <si>
    <t xml:space="preserve">       Environmental Sanitation</t>
  </si>
  <si>
    <t>5-02-99-990-10</t>
  </si>
  <si>
    <t>5-02-99-990-12</t>
  </si>
  <si>
    <t>5-02-99-990-13</t>
  </si>
  <si>
    <t>OSCA</t>
  </si>
  <si>
    <t>Day Care Worker</t>
  </si>
  <si>
    <t>Youth Program</t>
  </si>
  <si>
    <t>Elderly Person w/ Disability</t>
  </si>
  <si>
    <t>Children Program</t>
  </si>
  <si>
    <t>Women Welfare Program</t>
  </si>
  <si>
    <t>Pantawid Pamilyang Filipino</t>
  </si>
  <si>
    <t>Philhealth for Indigent</t>
  </si>
  <si>
    <t>5-02-99-990-14</t>
  </si>
  <si>
    <t>5-02-99-990-15</t>
  </si>
  <si>
    <t>5-02-99-990-16</t>
  </si>
  <si>
    <t>5-02-99-990-17</t>
  </si>
  <si>
    <t>5-02-99-990-18</t>
  </si>
  <si>
    <t>5-02-99-990-19</t>
  </si>
  <si>
    <t>5-02-99-990-20</t>
  </si>
  <si>
    <t>5-02-99-990-21</t>
  </si>
  <si>
    <t>Peace and Order Council (POC)</t>
  </si>
  <si>
    <t>1-07-05-020-2</t>
  </si>
  <si>
    <t>1-07-05-020-3</t>
  </si>
  <si>
    <t>1-07-05-030-1</t>
  </si>
  <si>
    <t>1-07-05-020-6</t>
  </si>
  <si>
    <t>1-07-05-020-7</t>
  </si>
  <si>
    <t>Computer W/Complete Accessories</t>
  </si>
  <si>
    <t>1-07-05-020-10</t>
  </si>
  <si>
    <t>5-02-01-010-5</t>
  </si>
  <si>
    <t>5-02-03-020-1</t>
  </si>
  <si>
    <t>1 Unit Powerwash 1.5</t>
  </si>
  <si>
    <t>Storage/Steel Cabinet</t>
  </si>
  <si>
    <t>Weighing Scale</t>
  </si>
  <si>
    <t>1-07-05-010-3</t>
  </si>
  <si>
    <t>Office Equipment (Freezer)</t>
  </si>
  <si>
    <t>1-07-05-020-9</t>
  </si>
  <si>
    <t>5-02-12-040-4</t>
  </si>
  <si>
    <t>5-02-12-040-5</t>
  </si>
  <si>
    <t xml:space="preserve">Donations </t>
  </si>
  <si>
    <t>Municipal Mayor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</si>
  <si>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</si>
  <si>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</si>
  <si>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5-02-12-990</t>
  </si>
  <si>
    <t>Additional Cash Benefits</t>
  </si>
  <si>
    <t>R/M Public Building</t>
  </si>
  <si>
    <t>Tablet</t>
  </si>
  <si>
    <t>Computer w/complete Accessories HRMO</t>
  </si>
  <si>
    <t>Additional Cash Gift Benefits</t>
  </si>
  <si>
    <t xml:space="preserve">   Additional Cash Benefits</t>
  </si>
  <si>
    <t>Wages JO</t>
  </si>
  <si>
    <t xml:space="preserve">  Additional Cash Benefits</t>
  </si>
  <si>
    <t xml:space="preserve">   Additional  Cash Benefits</t>
  </si>
  <si>
    <t>1 Unit Laptop</t>
  </si>
  <si>
    <t>R/M Offfice  Equipment</t>
  </si>
  <si>
    <t>,</t>
  </si>
  <si>
    <t>2.</t>
  </si>
  <si>
    <t>Proposed New Appropriations by Object of Expenditures</t>
  </si>
  <si>
    <t>Traveling Expenses - Postal</t>
  </si>
  <si>
    <t>Office Supplies Expenses - PESO</t>
  </si>
  <si>
    <t>Office Supplies Expenses - BAC</t>
  </si>
  <si>
    <t>Office Supplies Expenses - Library</t>
  </si>
  <si>
    <t>Telephone Expenses - PESO</t>
  </si>
  <si>
    <t xml:space="preserve">Internet Subscription Expenses </t>
  </si>
  <si>
    <t>SPES Orientation</t>
  </si>
  <si>
    <t>Career Advocary</t>
  </si>
  <si>
    <t xml:space="preserve">Fuel, Oil and Lubricants Expenses </t>
  </si>
  <si>
    <t>Celebration of CSC Day</t>
  </si>
  <si>
    <t>Desktop Microphone</t>
  </si>
  <si>
    <t xml:space="preserve">     General Revision</t>
  </si>
  <si>
    <t>Internet Expenses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</si>
  <si>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</si>
  <si>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</si>
  <si>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</si>
  <si>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</si>
  <si>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</si>
  <si>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</si>
  <si>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</si>
  <si>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</si>
  <si>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 xml:space="preserve">       Buntis Congress/Mother's Class</t>
  </si>
  <si>
    <t>Emergency Assistance Program</t>
  </si>
  <si>
    <t>Counterpart to 4Ps Program</t>
  </si>
  <si>
    <t>Child Welfare Program</t>
  </si>
  <si>
    <t>Camera Samsung - PESO</t>
  </si>
  <si>
    <t>Repairs and Maintenance Transportation</t>
  </si>
  <si>
    <t>Office: PNP</t>
  </si>
  <si>
    <t>Fuel, Oil &amp; Lubricants Expenses</t>
  </si>
  <si>
    <t>Repairs and Maintenance - Patrol Car</t>
  </si>
  <si>
    <t>Other MOOE (Honorarium)</t>
  </si>
  <si>
    <t>Refrigerator Mayor's Office</t>
  </si>
  <si>
    <t>Printer -  Mayor's Office</t>
  </si>
  <si>
    <t>Printer - MSWDO</t>
  </si>
  <si>
    <t>Steel Cabinet Mayor's Office</t>
  </si>
  <si>
    <t>Table with Chairs - Mayor's Office</t>
  </si>
  <si>
    <t>Table with Chairs - BOF</t>
  </si>
  <si>
    <t>Laptop - MPDC</t>
  </si>
  <si>
    <t>Laptop - LCR</t>
  </si>
  <si>
    <t>Laptop - Accounting</t>
  </si>
  <si>
    <t>Furniture &amp; Fixture - Treasurer</t>
  </si>
  <si>
    <t>Furniture &amp; Fixture - Assessor</t>
  </si>
  <si>
    <t>GPS - MPDC</t>
  </si>
  <si>
    <t>GPS - Assessor</t>
  </si>
  <si>
    <t xml:space="preserve">GPS - Engineering </t>
  </si>
  <si>
    <t>Swivel Chair - Treasurer</t>
  </si>
  <si>
    <t>MC - XRM 125 - Engineering</t>
  </si>
  <si>
    <t>Water Dispenser - Agriculture</t>
  </si>
  <si>
    <t>Aircon - Secretariat</t>
  </si>
  <si>
    <t>Aircon - MSWDO</t>
  </si>
  <si>
    <t>Chairs (Ruby) - MSWDO</t>
  </si>
  <si>
    <t>Projector - MSWDO</t>
  </si>
  <si>
    <t>Extension of Building - MSWDO</t>
  </si>
  <si>
    <t>4 of 4</t>
  </si>
  <si>
    <t>4 of 3</t>
  </si>
  <si>
    <t>4 of 2</t>
  </si>
  <si>
    <t>4 of 1</t>
  </si>
  <si>
    <r>
      <t xml:space="preserve">LGU: </t>
    </r>
    <r>
      <rPr>
        <u/>
        <sz val="11"/>
        <color theme="0"/>
        <rFont val="Calibri"/>
        <family val="2"/>
        <scheme val="minor"/>
      </rPr>
      <t>Kalawit, Zamboanga del Norte</t>
    </r>
  </si>
  <si>
    <r>
      <t>LGU:</t>
    </r>
    <r>
      <rPr>
        <u/>
        <sz val="11"/>
        <color theme="0"/>
        <rFont val="Calibri"/>
        <family val="2"/>
        <scheme val="minor"/>
      </rPr>
      <t>Kalawit, Zamboanga del Norte</t>
    </r>
  </si>
  <si>
    <t>laptop - DILG</t>
  </si>
  <si>
    <t>5-02-99-990-11</t>
  </si>
  <si>
    <t>5-02-99-990-22</t>
  </si>
  <si>
    <t>5-02-99-990-23</t>
  </si>
  <si>
    <t>5-02-99-990-24</t>
  </si>
  <si>
    <t>5-02-99-990-25</t>
  </si>
  <si>
    <t>5-02-99-990-26</t>
  </si>
  <si>
    <t>5-02-99-990-27</t>
  </si>
  <si>
    <t>5-02-05-020-1</t>
  </si>
  <si>
    <t>5-02-99-080-1</t>
  </si>
  <si>
    <t>1-07-05-030-6</t>
  </si>
  <si>
    <t>Sala Set</t>
  </si>
  <si>
    <t>Curtains Session Hall</t>
  </si>
  <si>
    <t>1-07-05-030-5</t>
  </si>
  <si>
    <t>1-07-05-030-7</t>
  </si>
  <si>
    <t>1-07-05-030-8</t>
  </si>
  <si>
    <t>1-07-05-030-9</t>
  </si>
  <si>
    <t>1-07-05-030-10</t>
  </si>
  <si>
    <t>1-07-05-030-11</t>
  </si>
  <si>
    <t>1-07-05-030-12</t>
  </si>
  <si>
    <t>1-07-05-030-13</t>
  </si>
  <si>
    <t>1-07-07-010-3</t>
  </si>
  <si>
    <t>1-07-07-010-4</t>
  </si>
  <si>
    <t>1-07-07-010-5</t>
  </si>
  <si>
    <t>1-07-07-010-6</t>
  </si>
  <si>
    <t>1-07-07-010-7</t>
  </si>
  <si>
    <t>1-07-07-010-8</t>
  </si>
  <si>
    <t>Water Dispenser - Budget Office</t>
  </si>
  <si>
    <t>1-07-05-020-5</t>
  </si>
  <si>
    <t>Printer - Budget Office</t>
  </si>
  <si>
    <t>Swivel Chair - Budget Office</t>
  </si>
  <si>
    <t>1-07-07-010-1</t>
  </si>
  <si>
    <t>1-07-07-010-9</t>
  </si>
  <si>
    <t>1-07-07-010-10</t>
  </si>
  <si>
    <t>5-02-03-010-1</t>
  </si>
  <si>
    <t>5-02-03-010-2</t>
  </si>
  <si>
    <t>5-02-03-010-3</t>
  </si>
  <si>
    <t>5-02-03-010-4</t>
  </si>
  <si>
    <t>Office Supplies Expenses - CeC</t>
  </si>
  <si>
    <t>LDRRMO</t>
  </si>
  <si>
    <t>Other Maintenance and Operating Expenses(MDC)</t>
  </si>
  <si>
    <t>Other MOOE - BAC</t>
  </si>
  <si>
    <t>5-02-99-990-8</t>
  </si>
  <si>
    <t>5-02-12-090</t>
  </si>
  <si>
    <t>5-02-99-020-30</t>
  </si>
  <si>
    <t>5-02-99-990-9</t>
  </si>
  <si>
    <t>5-02-13-060-1</t>
  </si>
  <si>
    <t>5-02-99-990-29</t>
  </si>
  <si>
    <t xml:space="preserve">5-02-99-990-9        </t>
  </si>
  <si>
    <r>
      <t>LGU:</t>
    </r>
    <r>
      <rPr>
        <u/>
        <sz val="11"/>
        <color theme="0"/>
        <rFont val="Calibri"/>
        <family val="2"/>
        <scheme val="minor"/>
      </rPr>
      <t xml:space="preserve"> Kalawit, Zamboanga del Norte</t>
    </r>
  </si>
  <si>
    <t>Fedility Bond Premium</t>
  </si>
  <si>
    <t>Property, Plant and Equipment(Laptop)</t>
  </si>
  <si>
    <t>Traveling Expenses/Training</t>
  </si>
  <si>
    <t>Gasoline, Oil &amp; Lubricants Expenses</t>
  </si>
  <si>
    <t>Office: BOF</t>
  </si>
  <si>
    <t>Printer - Treasurer</t>
  </si>
  <si>
    <t>5-02-12-990-2</t>
  </si>
  <si>
    <t>5-02-12-990-4</t>
  </si>
  <si>
    <t>5-02-12-990-5</t>
  </si>
  <si>
    <t>5-02-12-990-6</t>
  </si>
  <si>
    <t>5-02-12-990-7</t>
  </si>
  <si>
    <t>5-02-12-90-1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</si>
</sst>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Arial"/>
      <family val="2"/>
    </font>
    <font>
      <b/>
      <sz val="10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29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Border="1"/>
    <xf numFmtId="164" fontId="0" fillId="0" borderId="11" xfId="1" applyFont="1" applyBorder="1"/>
    <xf numFmtId="0" fontId="1" fillId="0" borderId="0" xfId="0" applyFont="1" applyFill="1" applyBorder="1"/>
    <xf numFmtId="164" fontId="0" fillId="0" borderId="10" xfId="1" applyFont="1" applyBorder="1"/>
    <xf numFmtId="164" fontId="4" fillId="0" borderId="11" xfId="1" applyFont="1" applyBorder="1"/>
    <xf numFmtId="164" fontId="5" fillId="0" borderId="12" xfId="1" applyFont="1" applyBorder="1"/>
    <xf numFmtId="164" fontId="1" fillId="0" borderId="11" xfId="1" applyFont="1" applyBorder="1"/>
    <xf numFmtId="0" fontId="0" fillId="0" borderId="0" xfId="0" applyFont="1" applyBorder="1"/>
    <xf numFmtId="0" fontId="0" fillId="0" borderId="0" xfId="0" applyFont="1" applyFill="1" applyBorder="1"/>
    <xf numFmtId="164" fontId="2" fillId="0" borderId="11" xfId="1" applyFont="1" applyBorder="1"/>
    <xf numFmtId="164" fontId="0" fillId="0" borderId="0" xfId="1" applyFont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164" fontId="0" fillId="0" borderId="11" xfId="1" applyFont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/>
    <xf numFmtId="164" fontId="4" fillId="0" borderId="11" xfId="1" applyFont="1" applyBorder="1" applyAlignment="1"/>
    <xf numFmtId="0" fontId="1" fillId="0" borderId="5" xfId="0" applyFont="1" applyBorder="1" applyAlignme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/>
    <xf numFmtId="0" fontId="0" fillId="0" borderId="6" xfId="0" applyFont="1" applyBorder="1"/>
    <xf numFmtId="0" fontId="0" fillId="0" borderId="11" xfId="1" applyNumberFormat="1" applyFont="1" applyBorder="1" applyAlignment="1">
      <alignment horizontal="center"/>
    </xf>
    <xf numFmtId="0" fontId="0" fillId="0" borderId="2" xfId="0" applyFont="1" applyBorder="1"/>
    <xf numFmtId="164" fontId="0" fillId="0" borderId="2" xfId="1" applyFont="1" applyBorder="1"/>
    <xf numFmtId="164" fontId="0" fillId="0" borderId="0" xfId="1" applyFont="1" applyAlignment="1"/>
    <xf numFmtId="164" fontId="0" fillId="0" borderId="0" xfId="1" applyFont="1" applyBorder="1" applyAlignment="1"/>
    <xf numFmtId="164" fontId="0" fillId="0" borderId="0" xfId="1" applyFont="1" applyBorder="1" applyAlignment="1">
      <alignment horizontal="center"/>
    </xf>
    <xf numFmtId="164" fontId="7" fillId="0" borderId="11" xfId="1" applyFont="1" applyBorder="1"/>
    <xf numFmtId="49" fontId="0" fillId="0" borderId="11" xfId="0" applyNumberFormat="1" applyBorder="1" applyAlignment="1">
      <alignment horizontal="center"/>
    </xf>
    <xf numFmtId="164" fontId="8" fillId="0" borderId="11" xfId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164" fontId="4" fillId="0" borderId="0" xfId="1" applyFont="1" applyBorder="1" applyAlignment="1"/>
    <xf numFmtId="164" fontId="0" fillId="0" borderId="0" xfId="1" applyFont="1" applyBorder="1"/>
    <xf numFmtId="164" fontId="4" fillId="0" borderId="0" xfId="1" applyFont="1" applyBorder="1"/>
    <xf numFmtId="0" fontId="1" fillId="0" borderId="2" xfId="0" applyFont="1" applyBorder="1"/>
    <xf numFmtId="164" fontId="4" fillId="0" borderId="22" xfId="1" applyFont="1" applyBorder="1"/>
    <xf numFmtId="164" fontId="0" fillId="0" borderId="20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2" fillId="0" borderId="11" xfId="1" applyFont="1" applyBorder="1" applyAlignment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3" fillId="0" borderId="11" xfId="1" applyFont="1" applyBorder="1"/>
    <xf numFmtId="164" fontId="3" fillId="0" borderId="11" xfId="1" applyFont="1" applyBorder="1" applyAlignment="1"/>
    <xf numFmtId="0" fontId="0" fillId="0" borderId="0" xfId="0" applyBorder="1" applyAlignment="1"/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1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4" fontId="9" fillId="0" borderId="11" xfId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ill="1" applyBorder="1" applyAlignment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/>
    <xf numFmtId="164" fontId="5" fillId="0" borderId="23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164" fontId="8" fillId="0" borderId="11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11" fillId="0" borderId="23" xfId="1" applyFont="1" applyBorder="1" applyAlignment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5" fillId="0" borderId="23" xfId="1" applyFont="1" applyBorder="1"/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7" fillId="0" borderId="11" xfId="1" applyFont="1" applyBorder="1" applyAlignment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64" fontId="2" fillId="0" borderId="2" xfId="1" applyFont="1" applyBorder="1"/>
    <xf numFmtId="164" fontId="2" fillId="0" borderId="2" xfId="1" applyFont="1" applyBorder="1" applyAlignment="1"/>
    <xf numFmtId="164" fontId="0" fillId="0" borderId="2" xfId="1" applyFont="1" applyBorder="1" applyAlignment="1"/>
    <xf numFmtId="0" fontId="0" fillId="0" borderId="2" xfId="0" applyFont="1" applyBorder="1" applyAlignment="1"/>
    <xf numFmtId="164" fontId="2" fillId="0" borderId="0" xfId="1" applyFont="1" applyBorder="1"/>
    <xf numFmtId="0" fontId="0" fillId="0" borderId="7" xfId="0" applyFont="1" applyBorder="1" applyAlignment="1"/>
    <xf numFmtId="164" fontId="4" fillId="0" borderId="12" xfId="1" applyFont="1" applyBorder="1"/>
    <xf numFmtId="0" fontId="1" fillId="0" borderId="3" xfId="0" applyFont="1" applyBorder="1"/>
    <xf numFmtId="164" fontId="2" fillId="0" borderId="0" xfId="1" applyFont="1" applyBorder="1" applyAlignment="1"/>
    <xf numFmtId="0" fontId="1" fillId="0" borderId="3" xfId="0" applyFont="1" applyBorder="1" applyAlignment="1"/>
    <xf numFmtId="49" fontId="0" fillId="0" borderId="10" xfId="0" applyNumberFormat="1" applyBorder="1" applyAlignment="1">
      <alignment horizontal="center"/>
    </xf>
    <xf numFmtId="164" fontId="13" fillId="0" borderId="0" xfId="1" applyFont="1" applyBorder="1" applyAlignment="1">
      <alignment horizontal="right"/>
    </xf>
    <xf numFmtId="164" fontId="13" fillId="0" borderId="8" xfId="1" applyFont="1" applyBorder="1" applyAlignment="1">
      <alignment horizontal="right"/>
    </xf>
    <xf numFmtId="164" fontId="14" fillId="0" borderId="0" xfId="1" applyFont="1" applyAlignment="1">
      <alignment horizontal="left"/>
    </xf>
    <xf numFmtId="164" fontId="4" fillId="0" borderId="2" xfId="1" applyFont="1" applyBorder="1"/>
    <xf numFmtId="0" fontId="0" fillId="0" borderId="4" xfId="0" applyFont="1" applyBorder="1"/>
    <xf numFmtId="164" fontId="16" fillId="0" borderId="0" xfId="1" applyFont="1" applyBorder="1" applyAlignment="1">
      <alignment horizontal="right"/>
    </xf>
    <xf numFmtId="164" fontId="13" fillId="0" borderId="0" xfId="1" applyFont="1" applyAlignment="1">
      <alignment horizontal="right"/>
    </xf>
    <xf numFmtId="164" fontId="4" fillId="0" borderId="10" xfId="1" applyFont="1" applyBorder="1"/>
    <xf numFmtId="0" fontId="13" fillId="0" borderId="0" xfId="0" applyFont="1" applyAlignment="1">
      <alignment horizontal="right"/>
    </xf>
    <xf numFmtId="164" fontId="3" fillId="0" borderId="2" xfId="1" applyFont="1" applyBorder="1"/>
    <xf numFmtId="164" fontId="17" fillId="0" borderId="23" xfId="1" applyFont="1" applyBorder="1" applyAlignment="1"/>
    <xf numFmtId="164" fontId="15" fillId="0" borderId="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5" fillId="0" borderId="23" xfId="0" applyNumberFormat="1" applyFont="1" applyBorder="1"/>
    <xf numFmtId="164" fontId="15" fillId="0" borderId="0" xfId="1" applyFont="1" applyBorder="1" applyAlignment="1">
      <alignment horizontal="right"/>
    </xf>
    <xf numFmtId="164" fontId="4" fillId="0" borderId="12" xfId="1" applyFont="1" applyBorder="1" applyAlignment="1"/>
    <xf numFmtId="164" fontId="3" fillId="0" borderId="0" xfId="1" applyFont="1" applyBorder="1"/>
    <xf numFmtId="164" fontId="4" fillId="0" borderId="6" xfId="1" applyFont="1" applyBorder="1" applyAlignment="1"/>
    <xf numFmtId="0" fontId="1" fillId="0" borderId="6" xfId="0" applyFont="1" applyBorder="1"/>
    <xf numFmtId="0" fontId="1" fillId="0" borderId="11" xfId="0" applyFont="1" applyBorder="1"/>
    <xf numFmtId="164" fontId="8" fillId="0" borderId="11" xfId="1" applyFont="1" applyBorder="1" applyAlignment="1">
      <alignment horizontal="center"/>
    </xf>
    <xf numFmtId="164" fontId="8" fillId="0" borderId="12" xfId="1" applyFont="1" applyBorder="1" applyAlignment="1"/>
    <xf numFmtId="0" fontId="0" fillId="0" borderId="0" xfId="0" applyFont="1" applyAlignment="1">
      <alignment horizontal="center"/>
    </xf>
    <xf numFmtId="0" fontId="1" fillId="0" borderId="7" xfId="0" applyFont="1" applyBorder="1" applyAlignment="1"/>
    <xf numFmtId="164" fontId="18" fillId="0" borderId="8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5" xfId="0" applyFont="1" applyBorder="1"/>
    <xf numFmtId="0" fontId="8" fillId="0" borderId="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/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10" fillId="0" borderId="0" xfId="0" applyFont="1" applyAlignment="1"/>
    <xf numFmtId="164" fontId="4" fillId="0" borderId="1" xfId="1" applyFont="1" applyBorder="1"/>
    <xf numFmtId="0" fontId="0" fillId="0" borderId="0" xfId="0" applyBorder="1" applyAlignment="1">
      <alignment horizontal="left"/>
    </xf>
    <xf numFmtId="164" fontId="5" fillId="0" borderId="23" xfId="1" applyFont="1" applyFill="1" applyBorder="1"/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164" fontId="2" fillId="0" borderId="5" xfId="1" applyFont="1" applyFill="1" applyBorder="1"/>
    <xf numFmtId="164" fontId="1" fillId="0" borderId="0" xfId="1" applyFont="1" applyBorder="1"/>
    <xf numFmtId="164" fontId="2" fillId="0" borderId="11" xfId="1" applyFont="1" applyFill="1" applyBorder="1"/>
    <xf numFmtId="164" fontId="2" fillId="0" borderId="10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164" fontId="2" fillId="0" borderId="0" xfId="1" applyFont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/>
    </xf>
    <xf numFmtId="164" fontId="0" fillId="0" borderId="11" xfId="1" applyFont="1" applyBorder="1" applyAlignment="1">
      <alignment horizontal="left"/>
    </xf>
    <xf numFmtId="49" fontId="0" fillId="0" borderId="11" xfId="1" applyNumberFormat="1" applyFont="1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164" fontId="0" fillId="0" borderId="21" xfId="1" applyFont="1" applyBorder="1" applyAlignment="1">
      <alignment horizontal="center"/>
    </xf>
    <xf numFmtId="49" fontId="0" fillId="0" borderId="24" xfId="1" applyNumberFormat="1" applyFont="1" applyBorder="1" applyAlignment="1">
      <alignment horizontal="center"/>
    </xf>
    <xf numFmtId="0" fontId="1" fillId="0" borderId="8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2" xfId="1" applyFont="1" applyBorder="1"/>
    <xf numFmtId="164" fontId="2" fillId="0" borderId="12" xfId="1" applyFont="1" applyBorder="1"/>
    <xf numFmtId="164" fontId="2" fillId="0" borderId="12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8" fillId="0" borderId="11" xfId="1" applyFont="1" applyBorder="1" applyAlignment="1">
      <alignment vertical="center"/>
    </xf>
    <xf numFmtId="164" fontId="2" fillId="0" borderId="11" xfId="1" applyFont="1" applyFill="1" applyBorder="1" applyAlignment="1"/>
    <xf numFmtId="164" fontId="7" fillId="0" borderId="2" xfId="1" applyFont="1" applyBorder="1" applyAlignment="1"/>
    <xf numFmtId="164" fontId="8" fillId="0" borderId="2" xfId="1" applyFont="1" applyBorder="1" applyAlignment="1"/>
    <xf numFmtId="164" fontId="7" fillId="0" borderId="0" xfId="1" applyFont="1" applyBorder="1" applyAlignment="1"/>
    <xf numFmtId="164" fontId="8" fillId="0" borderId="0" xfId="1" applyFont="1" applyBorder="1" applyAlignment="1"/>
    <xf numFmtId="49" fontId="0" fillId="0" borderId="18" xfId="0" applyNumberFormat="1" applyBorder="1" applyAlignment="1">
      <alignment horizontal="center"/>
    </xf>
    <xf numFmtId="164" fontId="7" fillId="0" borderId="18" xfId="1" applyFont="1" applyBorder="1" applyAlignment="1"/>
    <xf numFmtId="164" fontId="8" fillId="0" borderId="18" xfId="1" applyFont="1" applyBorder="1" applyAlignment="1"/>
    <xf numFmtId="164" fontId="13" fillId="0" borderId="18" xfId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0" fillId="0" borderId="11" xfId="1" applyFont="1" applyBorder="1" applyAlignment="1">
      <alignment vertical="center"/>
    </xf>
    <xf numFmtId="0" fontId="21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164" fontId="21" fillId="0" borderId="0" xfId="1" applyFont="1" applyAlignment="1"/>
    <xf numFmtId="0" fontId="21" fillId="0" borderId="0" xfId="0" applyFont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64" fontId="20" fillId="0" borderId="0" xfId="1" applyFont="1" applyBorder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21" fillId="0" borderId="0" xfId="1" applyFont="1"/>
    <xf numFmtId="0" fontId="21" fillId="0" borderId="0" xfId="0" applyFont="1" applyAlignment="1"/>
    <xf numFmtId="0" fontId="1" fillId="0" borderId="25" xfId="0" applyFont="1" applyBorder="1" applyAlignment="1"/>
    <xf numFmtId="49" fontId="0" fillId="0" borderId="24" xfId="0" applyNumberFormat="1" applyBorder="1" applyAlignment="1">
      <alignment horizontal="center"/>
    </xf>
    <xf numFmtId="164" fontId="0" fillId="0" borderId="0" xfId="0" applyNumberFormat="1" applyFont="1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7" fillId="0" borderId="12" xfId="1" applyFont="1" applyBorder="1" applyAlignment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164" fontId="1" fillId="0" borderId="5" xfId="1" applyFont="1" applyFill="1" applyBorder="1"/>
    <xf numFmtId="164" fontId="0" fillId="0" borderId="5" xfId="0" applyNumberFormat="1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164" fontId="1" fillId="0" borderId="0" xfId="1" applyFont="1" applyAlignment="1"/>
    <xf numFmtId="164" fontId="25" fillId="0" borderId="0" xfId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1" fillId="0" borderId="12" xfId="1" applyFont="1" applyBorder="1"/>
    <xf numFmtId="164" fontId="21" fillId="0" borderId="11" xfId="1" applyFont="1" applyBorder="1"/>
    <xf numFmtId="164" fontId="20" fillId="0" borderId="11" xfId="1" applyFont="1" applyBorder="1"/>
    <xf numFmtId="164" fontId="26" fillId="0" borderId="11" xfId="1" applyFont="1" applyBorder="1"/>
    <xf numFmtId="164" fontId="20" fillId="0" borderId="11" xfId="1" applyFont="1" applyBorder="1" applyAlignment="1"/>
    <xf numFmtId="164" fontId="21" fillId="0" borderId="11" xfId="1" applyFont="1" applyBorder="1" applyAlignment="1"/>
    <xf numFmtId="164" fontId="20" fillId="0" borderId="10" xfId="1" applyFont="1" applyBorder="1" applyAlignment="1"/>
    <xf numFmtId="164" fontId="20" fillId="0" borderId="24" xfId="1" applyFont="1" applyBorder="1" applyAlignment="1"/>
    <xf numFmtId="0" fontId="0" fillId="0" borderId="0" xfId="0" applyAlignment="1">
      <alignment vertical="center"/>
    </xf>
    <xf numFmtId="164" fontId="0" fillId="0" borderId="12" xfId="1" applyFont="1" applyBorder="1" applyAlignment="1"/>
    <xf numFmtId="49" fontId="0" fillId="0" borderId="12" xfId="0" applyNumberForma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9" xfId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0" fillId="0" borderId="0" xfId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1" fillId="0" borderId="0" xfId="1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64" fontId="0" fillId="0" borderId="13" xfId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9" xfId="1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4" fontId="0" fillId="0" borderId="10" xfId="1" applyFont="1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20" fillId="0" borderId="0" xfId="1" applyFon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1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64" fontId="2" fillId="0" borderId="11" xfId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K187"/>
  <sheetViews>
    <sheetView topLeftCell="A57" workbookViewId="0">
      <selection activeCell="E67" sqref="E67"/>
    </sheetView>
  </sheetViews>
  <sheetFormatPr defaultColWidth="9.109375" defaultRowHeight="14.1" customHeight="1" x14ac:dyDescent="0.3"/>
  <cols>
    <col min="1" max="1" width="3" style="31" customWidth="1"/>
    <col min="2" max="2" width="3.33203125" style="31" customWidth="1"/>
    <col min="3" max="3" width="2.88671875" style="31" customWidth="1"/>
    <col min="4" max="4" width="41.33203125" style="31" customWidth="1"/>
    <col min="5" max="5" width="15.5546875" style="90" customWidth="1"/>
    <col min="6" max="6" width="16.44140625" style="49" customWidth="1"/>
    <col min="7" max="7" width="16.5546875" style="49" customWidth="1"/>
    <col min="8" max="8" width="15.5546875" style="49" customWidth="1"/>
    <col min="9" max="9" width="16.44140625" style="49" customWidth="1"/>
    <col min="10" max="10" width="16.33203125" style="49" customWidth="1"/>
    <col min="11" max="11" width="14.109375" style="31" customWidth="1"/>
    <col min="12" max="16384" width="9.109375" style="31"/>
  </cols>
  <sheetData>
    <row r="1" spans="1:10" ht="14.1" customHeight="1" x14ac:dyDescent="0.3">
      <c r="E1" s="368"/>
    </row>
    <row r="2" spans="1:10" ht="14.1" customHeight="1" x14ac:dyDescent="0.3">
      <c r="A2" s="409" t="s">
        <v>385</v>
      </c>
      <c r="B2" s="410"/>
      <c r="C2" s="410" t="s">
        <v>386</v>
      </c>
      <c r="D2" s="410"/>
      <c r="J2" s="208"/>
    </row>
    <row r="3" spans="1:10" ht="14.1" customHeight="1" x14ac:dyDescent="0.3">
      <c r="A3" s="460"/>
      <c r="B3" s="460"/>
      <c r="C3" s="460"/>
      <c r="D3" s="460"/>
      <c r="E3" s="460"/>
      <c r="F3" s="460"/>
      <c r="G3" s="460"/>
      <c r="H3" s="460"/>
      <c r="I3" s="460"/>
      <c r="J3" s="460"/>
    </row>
    <row r="4" spans="1:10" ht="14.1" customHeight="1" x14ac:dyDescent="0.3">
      <c r="A4" s="461"/>
      <c r="B4" s="462"/>
      <c r="C4" s="462"/>
      <c r="D4" s="462"/>
      <c r="E4" s="462"/>
      <c r="F4" s="462"/>
      <c r="G4" s="462"/>
      <c r="H4" s="462"/>
      <c r="I4" s="462"/>
      <c r="J4" s="462"/>
    </row>
    <row r="5" spans="1:10" ht="14.1" customHeight="1" thickBot="1" x14ac:dyDescent="0.35">
      <c r="A5" s="444" t="s">
        <v>82</v>
      </c>
      <c r="B5" s="445"/>
      <c r="C5" s="445"/>
      <c r="D5" s="445"/>
      <c r="J5" s="206" t="s">
        <v>443</v>
      </c>
    </row>
    <row r="6" spans="1:10" ht="14.1" customHeight="1" thickBot="1" x14ac:dyDescent="0.35">
      <c r="A6" s="25"/>
      <c r="B6" s="26"/>
      <c r="C6" s="26"/>
      <c r="D6" s="26"/>
      <c r="E6" s="27"/>
      <c r="F6" s="63"/>
      <c r="G6" s="471" t="s">
        <v>21</v>
      </c>
      <c r="H6" s="471"/>
      <c r="I6" s="471"/>
      <c r="J6" s="439" t="s">
        <v>26</v>
      </c>
    </row>
    <row r="7" spans="1:10" ht="14.1" customHeight="1" x14ac:dyDescent="0.3">
      <c r="A7" s="476" t="s">
        <v>2</v>
      </c>
      <c r="B7" s="477"/>
      <c r="C7" s="477"/>
      <c r="D7" s="478"/>
      <c r="E7" s="472" t="s">
        <v>18</v>
      </c>
      <c r="F7" s="62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0" ht="14.1" customHeight="1" thickBot="1" x14ac:dyDescent="0.35">
      <c r="A8" s="479"/>
      <c r="B8" s="480"/>
      <c r="C8" s="480"/>
      <c r="D8" s="481"/>
      <c r="E8" s="473"/>
      <c r="F8" s="62" t="s">
        <v>20</v>
      </c>
      <c r="G8" s="475"/>
      <c r="H8" s="475"/>
      <c r="I8" s="475"/>
      <c r="J8" s="62" t="s">
        <v>27</v>
      </c>
    </row>
    <row r="9" spans="1:10" ht="14.1" customHeight="1" x14ac:dyDescent="0.3">
      <c r="A9" s="482"/>
      <c r="B9" s="483"/>
      <c r="C9" s="483"/>
      <c r="D9" s="483"/>
      <c r="E9" s="314"/>
      <c r="F9" s="314"/>
      <c r="G9" s="314"/>
      <c r="H9" s="314"/>
      <c r="I9" s="314"/>
      <c r="J9" s="314"/>
    </row>
    <row r="10" spans="1:10" ht="14.1" customHeight="1" x14ac:dyDescent="0.3">
      <c r="A10" s="32"/>
      <c r="B10" s="33"/>
      <c r="C10" s="33"/>
      <c r="D10" s="33"/>
      <c r="E10" s="309"/>
      <c r="F10" s="35"/>
      <c r="G10" s="35"/>
      <c r="H10" s="35"/>
      <c r="I10" s="35"/>
      <c r="J10" s="35"/>
    </row>
    <row r="11" spans="1:10" s="40" customFormat="1" ht="14.1" customHeight="1" x14ac:dyDescent="0.3">
      <c r="A11" s="459" t="s">
        <v>83</v>
      </c>
      <c r="B11" s="442"/>
      <c r="C11" s="442"/>
      <c r="D11" s="443"/>
      <c r="E11" s="190"/>
      <c r="F11" s="14"/>
      <c r="G11" s="14"/>
      <c r="H11" s="14"/>
      <c r="I11" s="14"/>
      <c r="J11" s="14"/>
    </row>
    <row r="12" spans="1:10" s="40" customFormat="1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0" s="40" customFormat="1" ht="14.1" customHeight="1" x14ac:dyDescent="0.3">
      <c r="A13" s="32"/>
      <c r="B13" s="33"/>
      <c r="C13" s="445" t="s">
        <v>4</v>
      </c>
      <c r="D13" s="446"/>
      <c r="E13" s="92" t="s">
        <v>99</v>
      </c>
      <c r="F13" s="22">
        <v>2169874.5699999998</v>
      </c>
      <c r="G13" s="22">
        <v>1164967</v>
      </c>
      <c r="H13" s="22">
        <v>1343417</v>
      </c>
      <c r="I13" s="22">
        <f>SUM(G13:H13)</f>
        <v>2508384</v>
      </c>
      <c r="J13" s="22">
        <v>2636328</v>
      </c>
    </row>
    <row r="14" spans="1:10" s="40" customFormat="1" ht="14.1" customHeight="1" x14ac:dyDescent="0.3">
      <c r="A14" s="32"/>
      <c r="B14" s="445" t="s">
        <v>5</v>
      </c>
      <c r="C14" s="445"/>
      <c r="D14" s="446"/>
      <c r="E14" s="53" t="s">
        <v>185</v>
      </c>
      <c r="F14" s="417">
        <f>SUM(F16:F23)</f>
        <v>545186.19999999995</v>
      </c>
      <c r="G14" s="417">
        <f>SUM(G16:G23)</f>
        <v>342903</v>
      </c>
      <c r="H14" s="417">
        <f>SUM(H16:H23)</f>
        <v>409661</v>
      </c>
      <c r="I14" s="417">
        <f>SUM(I16:I23)</f>
        <v>752564</v>
      </c>
      <c r="J14" s="417">
        <f>SUM(J16:J23)</f>
        <v>721388</v>
      </c>
    </row>
    <row r="15" spans="1:10" s="40" customFormat="1" ht="14.1" customHeight="1" x14ac:dyDescent="0.3">
      <c r="A15" s="32"/>
      <c r="B15" s="31"/>
      <c r="C15" s="445" t="s">
        <v>6</v>
      </c>
      <c r="D15" s="446"/>
      <c r="E15" s="92" t="s">
        <v>100</v>
      </c>
      <c r="F15" s="22">
        <v>252000</v>
      </c>
      <c r="G15" s="22">
        <v>132000</v>
      </c>
      <c r="H15" s="22">
        <v>180000</v>
      </c>
      <c r="I15" s="22">
        <f t="shared" ref="I15:I23" si="0">SUM(G15:H15)</f>
        <v>312000</v>
      </c>
      <c r="J15" s="22">
        <v>264000</v>
      </c>
    </row>
    <row r="16" spans="1:10" s="40" customFormat="1" ht="14.1" customHeight="1" x14ac:dyDescent="0.3">
      <c r="A16" s="32"/>
      <c r="B16" s="31"/>
      <c r="C16" s="249" t="s">
        <v>154</v>
      </c>
      <c r="D16" s="248"/>
      <c r="E16" s="250" t="s">
        <v>169</v>
      </c>
      <c r="F16" s="22">
        <v>81000</v>
      </c>
      <c r="G16" s="22">
        <v>40500</v>
      </c>
      <c r="H16" s="22">
        <v>40500</v>
      </c>
      <c r="I16" s="22">
        <f t="shared" si="0"/>
        <v>81000</v>
      </c>
      <c r="J16" s="22">
        <v>81000</v>
      </c>
    </row>
    <row r="17" spans="1:11" s="40" customFormat="1" ht="14.1" customHeight="1" x14ac:dyDescent="0.3">
      <c r="A17" s="32"/>
      <c r="B17" s="31"/>
      <c r="C17" s="249" t="s">
        <v>296</v>
      </c>
      <c r="D17" s="248"/>
      <c r="E17" s="250" t="s">
        <v>170</v>
      </c>
      <c r="F17" s="22">
        <v>0</v>
      </c>
      <c r="G17" s="22">
        <v>40500</v>
      </c>
      <c r="H17" s="22">
        <v>40500</v>
      </c>
      <c r="I17" s="22">
        <f t="shared" si="0"/>
        <v>81000</v>
      </c>
      <c r="J17" s="22">
        <v>81000</v>
      </c>
      <c r="K17" s="257"/>
    </row>
    <row r="18" spans="1:11" s="40" customFormat="1" ht="14.1" customHeight="1" x14ac:dyDescent="0.3">
      <c r="A18" s="32"/>
      <c r="B18" s="31"/>
      <c r="C18" s="249" t="s">
        <v>156</v>
      </c>
      <c r="D18" s="248"/>
      <c r="E18" s="250" t="s">
        <v>171</v>
      </c>
      <c r="F18" s="22">
        <v>50000</v>
      </c>
      <c r="G18" s="22">
        <v>55000</v>
      </c>
      <c r="H18" s="22">
        <v>10000</v>
      </c>
      <c r="I18" s="22">
        <f t="shared" si="0"/>
        <v>65000</v>
      </c>
      <c r="J18" s="22">
        <v>55000</v>
      </c>
    </row>
    <row r="19" spans="1:11" s="40" customFormat="1" ht="14.1" customHeight="1" x14ac:dyDescent="0.3">
      <c r="A19" s="32"/>
      <c r="B19" s="31"/>
      <c r="C19" s="249" t="s">
        <v>159</v>
      </c>
      <c r="D19" s="248"/>
      <c r="E19" s="250" t="s">
        <v>174</v>
      </c>
      <c r="F19" s="22">
        <v>16000</v>
      </c>
      <c r="G19" s="22">
        <v>0</v>
      </c>
      <c r="H19" s="22">
        <v>0</v>
      </c>
      <c r="I19" s="22">
        <f t="shared" si="0"/>
        <v>0</v>
      </c>
      <c r="J19" s="22">
        <v>0</v>
      </c>
    </row>
    <row r="20" spans="1:11" s="40" customFormat="1" ht="14.1" customHeight="1" x14ac:dyDescent="0.3">
      <c r="A20" s="32"/>
      <c r="B20" s="31"/>
      <c r="C20" s="249" t="s">
        <v>163</v>
      </c>
      <c r="D20" s="248"/>
      <c r="E20" s="250" t="s">
        <v>176</v>
      </c>
      <c r="F20" s="22">
        <v>0</v>
      </c>
      <c r="G20" s="22">
        <v>5000</v>
      </c>
      <c r="H20" s="22">
        <v>5000</v>
      </c>
      <c r="I20" s="22">
        <f t="shared" si="0"/>
        <v>10000</v>
      </c>
      <c r="J20" s="22">
        <v>10000</v>
      </c>
    </row>
    <row r="21" spans="1:11" s="40" customFormat="1" ht="14.1" customHeight="1" x14ac:dyDescent="0.3">
      <c r="A21" s="32"/>
      <c r="B21" s="31"/>
      <c r="C21" s="249" t="s">
        <v>162</v>
      </c>
      <c r="D21" s="248"/>
      <c r="E21" s="250" t="s">
        <v>178</v>
      </c>
      <c r="F21" s="22">
        <v>171854.2</v>
      </c>
      <c r="G21" s="22">
        <v>0</v>
      </c>
      <c r="H21" s="22">
        <v>209032</v>
      </c>
      <c r="I21" s="22">
        <f t="shared" si="0"/>
        <v>209032</v>
      </c>
      <c r="J21" s="22">
        <v>219694</v>
      </c>
    </row>
    <row r="22" spans="1:11" s="40" customFormat="1" ht="14.1" customHeight="1" x14ac:dyDescent="0.3">
      <c r="A22" s="32"/>
      <c r="B22" s="31"/>
      <c r="C22" s="249" t="s">
        <v>282</v>
      </c>
      <c r="E22" s="250" t="s">
        <v>178</v>
      </c>
      <c r="F22" s="22">
        <v>175332</v>
      </c>
      <c r="G22" s="22">
        <v>201903</v>
      </c>
      <c r="H22" s="22">
        <v>7129</v>
      </c>
      <c r="I22" s="22">
        <f t="shared" si="0"/>
        <v>209032</v>
      </c>
      <c r="J22" s="22">
        <v>219694</v>
      </c>
    </row>
    <row r="23" spans="1:11" s="40" customFormat="1" ht="14.1" customHeight="1" x14ac:dyDescent="0.3">
      <c r="A23" s="32"/>
      <c r="B23" s="31"/>
      <c r="C23" s="249" t="s">
        <v>164</v>
      </c>
      <c r="D23" s="248"/>
      <c r="E23" s="250" t="s">
        <v>179</v>
      </c>
      <c r="F23" s="22">
        <v>51000</v>
      </c>
      <c r="G23" s="22">
        <v>0</v>
      </c>
      <c r="H23" s="22">
        <v>97500</v>
      </c>
      <c r="I23" s="22">
        <f t="shared" si="0"/>
        <v>97500</v>
      </c>
      <c r="J23" s="22">
        <v>55000</v>
      </c>
    </row>
    <row r="24" spans="1:11" s="40" customFormat="1" ht="14.1" customHeight="1" x14ac:dyDescent="0.3">
      <c r="A24" s="32"/>
      <c r="B24" s="33" t="s">
        <v>81</v>
      </c>
      <c r="C24" s="33"/>
      <c r="D24" s="34"/>
      <c r="E24" s="53" t="s">
        <v>180</v>
      </c>
      <c r="F24" s="418">
        <f>SUM(F25:F28)</f>
        <v>339165.64999999997</v>
      </c>
      <c r="G24" s="418">
        <f t="shared" ref="G24:I24" si="1">SUM(G25:G28)</f>
        <v>167632.87</v>
      </c>
      <c r="H24" s="418">
        <f t="shared" si="1"/>
        <v>225975.13</v>
      </c>
      <c r="I24" s="418">
        <f t="shared" si="1"/>
        <v>393608</v>
      </c>
      <c r="J24" s="418">
        <f>SUM(J25:J28)</f>
        <v>373224</v>
      </c>
    </row>
    <row r="25" spans="1:11" s="40" customFormat="1" ht="14.1" customHeight="1" x14ac:dyDescent="0.3">
      <c r="A25" s="32"/>
      <c r="B25" s="31"/>
      <c r="C25" s="249" t="s">
        <v>165</v>
      </c>
      <c r="D25" s="248"/>
      <c r="E25" s="251" t="s">
        <v>181</v>
      </c>
      <c r="F25" s="22">
        <v>260372.88</v>
      </c>
      <c r="G25" s="22">
        <v>139796.04</v>
      </c>
      <c r="H25" s="22">
        <v>161216.95999999999</v>
      </c>
      <c r="I25" s="22">
        <f>SUM(G25:H25)</f>
        <v>301013</v>
      </c>
      <c r="J25" s="22">
        <v>316364</v>
      </c>
    </row>
    <row r="26" spans="1:11" s="40" customFormat="1" ht="14.1" customHeight="1" x14ac:dyDescent="0.3">
      <c r="A26" s="32"/>
      <c r="B26" s="31"/>
      <c r="C26" s="249" t="s">
        <v>166</v>
      </c>
      <c r="D26" s="248"/>
      <c r="E26" s="251" t="s">
        <v>182</v>
      </c>
      <c r="F26" s="22">
        <v>43395.48</v>
      </c>
      <c r="G26" s="22">
        <v>9226.7800000000007</v>
      </c>
      <c r="H26" s="22">
        <v>40948.22</v>
      </c>
      <c r="I26" s="22">
        <f>SUM(G26:H26)</f>
        <v>50175</v>
      </c>
      <c r="J26" s="22">
        <v>13200</v>
      </c>
    </row>
    <row r="27" spans="1:11" s="40" customFormat="1" ht="14.1" customHeight="1" x14ac:dyDescent="0.3">
      <c r="A27" s="32"/>
      <c r="B27" s="31"/>
      <c r="C27" s="249" t="s">
        <v>167</v>
      </c>
      <c r="D27" s="248"/>
      <c r="E27" s="251" t="s">
        <v>186</v>
      </c>
      <c r="F27" s="22">
        <v>23300</v>
      </c>
      <c r="G27" s="22">
        <v>12262.5</v>
      </c>
      <c r="H27" s="22">
        <v>15337.5</v>
      </c>
      <c r="I27" s="22">
        <f>SUM(G27:H27)</f>
        <v>27600</v>
      </c>
      <c r="J27" s="22">
        <v>30460</v>
      </c>
    </row>
    <row r="28" spans="1:11" s="40" customFormat="1" ht="14.1" customHeight="1" x14ac:dyDescent="0.3">
      <c r="A28" s="32"/>
      <c r="B28" s="31"/>
      <c r="C28" s="249" t="s">
        <v>168</v>
      </c>
      <c r="D28" s="248"/>
      <c r="E28" s="251" t="s">
        <v>183</v>
      </c>
      <c r="F28" s="22">
        <v>12097.29</v>
      </c>
      <c r="G28" s="22">
        <v>6347.55</v>
      </c>
      <c r="H28" s="22">
        <v>8472.4500000000007</v>
      </c>
      <c r="I28" s="22">
        <f>SUM(G28:H28)</f>
        <v>14820</v>
      </c>
      <c r="J28" s="22">
        <v>13200</v>
      </c>
    </row>
    <row r="29" spans="1:11" s="40" customFormat="1" ht="14.1" customHeight="1" x14ac:dyDescent="0.3">
      <c r="A29" s="32"/>
      <c r="B29" s="85" t="s">
        <v>7</v>
      </c>
      <c r="C29" s="84"/>
      <c r="E29" s="53" t="s">
        <v>187</v>
      </c>
      <c r="F29" s="14"/>
      <c r="G29" s="14"/>
      <c r="H29" s="14"/>
      <c r="I29" s="14"/>
      <c r="J29" s="14"/>
    </row>
    <row r="30" spans="1:11" s="40" customFormat="1" ht="14.1" customHeight="1" x14ac:dyDescent="0.3">
      <c r="A30" s="32"/>
      <c r="B30" s="33"/>
      <c r="C30" s="247" t="s">
        <v>7</v>
      </c>
      <c r="D30" s="248"/>
      <c r="E30" s="251" t="s">
        <v>183</v>
      </c>
      <c r="F30" s="418">
        <f>SUM(F31:F32)</f>
        <v>230339</v>
      </c>
      <c r="G30" s="417">
        <v>0</v>
      </c>
      <c r="H30" s="417">
        <v>65000</v>
      </c>
      <c r="I30" s="417">
        <v>0</v>
      </c>
      <c r="J30" s="417">
        <v>0</v>
      </c>
    </row>
    <row r="31" spans="1:11" s="40" customFormat="1" ht="14.1" customHeight="1" x14ac:dyDescent="0.3">
      <c r="A31" s="32"/>
      <c r="B31" s="33"/>
      <c r="D31" s="240" t="s">
        <v>283</v>
      </c>
      <c r="E31" s="53"/>
      <c r="F31" s="22">
        <v>44000</v>
      </c>
      <c r="G31" s="19">
        <v>0</v>
      </c>
      <c r="H31" s="22">
        <v>65000</v>
      </c>
      <c r="I31" s="22">
        <f>SUM(G31:H31)</f>
        <v>65000</v>
      </c>
      <c r="J31" s="22">
        <v>55000</v>
      </c>
    </row>
    <row r="32" spans="1:11" s="40" customFormat="1" ht="14.1" customHeight="1" x14ac:dyDescent="0.3">
      <c r="A32" s="32"/>
      <c r="B32" s="33"/>
      <c r="D32" s="240" t="s">
        <v>373</v>
      </c>
      <c r="E32" s="53"/>
      <c r="F32" s="22">
        <v>186339</v>
      </c>
      <c r="G32" s="19">
        <v>0</v>
      </c>
      <c r="H32" s="19">
        <v>0</v>
      </c>
      <c r="I32" s="19">
        <v>0</v>
      </c>
      <c r="J32" s="19">
        <v>0</v>
      </c>
    </row>
    <row r="33" spans="1:10" s="40" customFormat="1" ht="14.1" customHeight="1" x14ac:dyDescent="0.3">
      <c r="A33" s="32"/>
      <c r="B33" s="442" t="s">
        <v>109</v>
      </c>
      <c r="C33" s="442"/>
      <c r="D33" s="443"/>
      <c r="E33" s="91"/>
      <c r="F33" s="17">
        <f>SUM(F13,F14,F15,F24,F30)</f>
        <v>3536565.4199999995</v>
      </c>
      <c r="G33" s="17">
        <f>SUM(G13,G14,G15,G24,G31)</f>
        <v>1807502.87</v>
      </c>
      <c r="H33" s="17">
        <f>SUM(H13,H14,H15,H24,H31)</f>
        <v>2224053.13</v>
      </c>
      <c r="I33" s="17">
        <f>SUM(I13,I14,I15,I24,I31)</f>
        <v>4031556</v>
      </c>
      <c r="J33" s="17">
        <f>SUM(J13,J14,J15,J24,J31)</f>
        <v>4049940</v>
      </c>
    </row>
    <row r="34" spans="1:10" ht="14.1" customHeight="1" x14ac:dyDescent="0.3">
      <c r="A34" s="39" t="s">
        <v>8</v>
      </c>
      <c r="B34" s="33"/>
      <c r="D34" s="34"/>
      <c r="E34" s="91"/>
      <c r="F34" s="35"/>
      <c r="G34" s="35"/>
      <c r="H34" s="35"/>
      <c r="I34" s="35"/>
      <c r="J34" s="35"/>
    </row>
    <row r="35" spans="1:10" ht="14.1" customHeight="1" x14ac:dyDescent="0.3">
      <c r="A35" s="39"/>
      <c r="B35" s="444" t="s">
        <v>9</v>
      </c>
      <c r="C35" s="445"/>
      <c r="D35" s="446"/>
      <c r="E35" s="53" t="s">
        <v>146</v>
      </c>
      <c r="F35" s="420">
        <f>SUM(F36:F40)</f>
        <v>290390.04000000004</v>
      </c>
      <c r="G35" s="420">
        <f>SUM(G36:G40)</f>
        <v>257359.6</v>
      </c>
      <c r="H35" s="420">
        <f>SUM(H36:H40)</f>
        <v>113140.4</v>
      </c>
      <c r="I35" s="420">
        <f>SUM(I36:I40)</f>
        <v>370500</v>
      </c>
      <c r="J35" s="420">
        <f>SUM(J36:J41)</f>
        <v>495000</v>
      </c>
    </row>
    <row r="36" spans="1:10" ht="14.1" customHeight="1" x14ac:dyDescent="0.3">
      <c r="A36" s="39"/>
      <c r="B36" s="249"/>
      <c r="C36" s="447" t="s">
        <v>9</v>
      </c>
      <c r="D36" s="446"/>
      <c r="E36" s="251" t="s">
        <v>139</v>
      </c>
      <c r="F36" s="22">
        <v>212115.04</v>
      </c>
      <c r="G36" s="22">
        <v>228034.6</v>
      </c>
      <c r="H36" s="22">
        <v>71965.399999999994</v>
      </c>
      <c r="I36" s="66">
        <f>SUM(G36:H36)</f>
        <v>300000</v>
      </c>
      <c r="J36" s="54">
        <v>400000</v>
      </c>
    </row>
    <row r="37" spans="1:10" ht="14.1" customHeight="1" x14ac:dyDescent="0.3">
      <c r="A37" s="39"/>
      <c r="B37" s="249"/>
      <c r="C37" s="447" t="s">
        <v>113</v>
      </c>
      <c r="D37" s="446"/>
      <c r="E37" s="251" t="s">
        <v>297</v>
      </c>
      <c r="F37" s="22">
        <v>14010</v>
      </c>
      <c r="G37" s="22">
        <v>5760</v>
      </c>
      <c r="H37" s="22">
        <v>9240</v>
      </c>
      <c r="I37" s="66">
        <f t="shared" ref="I37:I40" si="2">SUM(G37:H37)</f>
        <v>15000</v>
      </c>
      <c r="J37" s="54">
        <v>20000</v>
      </c>
    </row>
    <row r="38" spans="1:10" ht="14.1" customHeight="1" x14ac:dyDescent="0.3">
      <c r="A38" s="39"/>
      <c r="B38" s="249"/>
      <c r="C38" s="447" t="s">
        <v>114</v>
      </c>
      <c r="D38" s="446"/>
      <c r="E38" s="251" t="s">
        <v>298</v>
      </c>
      <c r="F38" s="22">
        <v>35020</v>
      </c>
      <c r="G38" s="22">
        <v>0</v>
      </c>
      <c r="H38" s="22">
        <v>22500</v>
      </c>
      <c r="I38" s="66">
        <f t="shared" si="2"/>
        <v>22500</v>
      </c>
      <c r="J38" s="54">
        <v>25000</v>
      </c>
    </row>
    <row r="39" spans="1:10" ht="14.1" customHeight="1" x14ac:dyDescent="0.3">
      <c r="A39" s="39"/>
      <c r="B39" s="249"/>
      <c r="C39" s="447" t="s">
        <v>115</v>
      </c>
      <c r="D39" s="446"/>
      <c r="E39" s="251" t="s">
        <v>299</v>
      </c>
      <c r="F39" s="22">
        <v>14400</v>
      </c>
      <c r="G39" s="22">
        <v>7090</v>
      </c>
      <c r="H39" s="22">
        <v>7910</v>
      </c>
      <c r="I39" s="66">
        <f t="shared" si="2"/>
        <v>15000</v>
      </c>
      <c r="J39" s="54">
        <v>20000</v>
      </c>
    </row>
    <row r="40" spans="1:10" ht="14.1" customHeight="1" x14ac:dyDescent="0.3">
      <c r="A40" s="39"/>
      <c r="B40" s="249"/>
      <c r="C40" s="447" t="s">
        <v>112</v>
      </c>
      <c r="D40" s="446"/>
      <c r="E40" s="251" t="s">
        <v>300</v>
      </c>
      <c r="F40" s="22">
        <v>14845</v>
      </c>
      <c r="G40" s="22">
        <v>16475</v>
      </c>
      <c r="H40" s="22">
        <v>1525</v>
      </c>
      <c r="I40" s="66">
        <f t="shared" si="2"/>
        <v>18000</v>
      </c>
      <c r="J40" s="54">
        <v>25000</v>
      </c>
    </row>
    <row r="41" spans="1:10" ht="14.1" customHeight="1" x14ac:dyDescent="0.3">
      <c r="A41" s="37"/>
      <c r="B41" s="311"/>
      <c r="C41" s="313" t="s">
        <v>387</v>
      </c>
      <c r="D41" s="311"/>
      <c r="E41" s="53" t="s">
        <v>358</v>
      </c>
      <c r="F41" s="325">
        <v>0</v>
      </c>
      <c r="G41" s="326">
        <v>0</v>
      </c>
      <c r="H41" s="326">
        <v>0</v>
      </c>
      <c r="I41" s="327">
        <v>0</v>
      </c>
      <c r="J41" s="231">
        <v>5000</v>
      </c>
    </row>
    <row r="42" spans="1:10" ht="14.1" customHeight="1" x14ac:dyDescent="0.3">
      <c r="A42" s="55"/>
      <c r="B42" s="192"/>
      <c r="C42" s="192"/>
      <c r="D42" s="193"/>
      <c r="E42" s="194"/>
      <c r="F42" s="195"/>
      <c r="G42" s="195"/>
      <c r="H42" s="195"/>
      <c r="I42" s="196"/>
      <c r="J42" s="197"/>
    </row>
    <row r="43" spans="1:10" ht="14.1" customHeight="1" x14ac:dyDescent="0.3">
      <c r="A43" s="37"/>
      <c r="B43" s="290"/>
      <c r="C43" s="290"/>
      <c r="D43" s="291"/>
      <c r="E43" s="167"/>
      <c r="F43" s="199"/>
      <c r="G43" s="199"/>
      <c r="H43" s="199"/>
      <c r="I43" s="203"/>
      <c r="J43" s="50"/>
    </row>
    <row r="44" spans="1:10" ht="14.1" customHeight="1" x14ac:dyDescent="0.3">
      <c r="A44" s="37"/>
      <c r="B44" s="290"/>
      <c r="C44" s="290"/>
      <c r="D44" s="291"/>
      <c r="E44" s="167"/>
      <c r="F44" s="199"/>
      <c r="G44" s="199"/>
      <c r="H44" s="199"/>
      <c r="I44" s="203"/>
      <c r="J44" s="50"/>
    </row>
    <row r="45" spans="1:10" ht="6" customHeight="1" x14ac:dyDescent="0.3">
      <c r="A45" s="37"/>
      <c r="B45" s="290"/>
      <c r="C45" s="290"/>
      <c r="D45" s="291"/>
      <c r="E45" s="167"/>
      <c r="F45" s="199"/>
      <c r="G45" s="199"/>
      <c r="H45" s="199"/>
      <c r="I45" s="203"/>
      <c r="J45" s="50"/>
    </row>
    <row r="46" spans="1:10" ht="12.9" customHeight="1" thickBot="1" x14ac:dyDescent="0.35">
      <c r="A46" s="444" t="s">
        <v>82</v>
      </c>
      <c r="B46" s="445"/>
      <c r="C46" s="445"/>
      <c r="D46" s="445"/>
      <c r="E46" s="167"/>
      <c r="F46" s="199"/>
      <c r="G46" s="199"/>
      <c r="H46" s="199"/>
      <c r="I46" s="203"/>
      <c r="J46" s="206" t="s">
        <v>442</v>
      </c>
    </row>
    <row r="47" spans="1:10" ht="12.9" customHeight="1" thickBot="1" x14ac:dyDescent="0.35">
      <c r="A47" s="25"/>
      <c r="B47" s="26"/>
      <c r="C47" s="26"/>
      <c r="D47" s="26"/>
      <c r="E47" s="27"/>
      <c r="F47" s="293"/>
      <c r="G47" s="471" t="s">
        <v>21</v>
      </c>
      <c r="H47" s="471"/>
      <c r="I47" s="471"/>
      <c r="J47" s="439" t="s">
        <v>26</v>
      </c>
    </row>
    <row r="48" spans="1:10" ht="12.9" customHeight="1" x14ac:dyDescent="0.3">
      <c r="A48" s="295"/>
      <c r="B48" s="296"/>
      <c r="C48" s="296"/>
      <c r="D48" s="296"/>
      <c r="E48" s="441" t="s">
        <v>18</v>
      </c>
      <c r="F48" s="294" t="s">
        <v>19</v>
      </c>
      <c r="G48" s="294" t="s">
        <v>22</v>
      </c>
      <c r="H48" s="294" t="s">
        <v>23</v>
      </c>
      <c r="I48" s="440" t="s">
        <v>24</v>
      </c>
      <c r="J48" s="440"/>
    </row>
    <row r="49" spans="1:10" ht="12.9" customHeight="1" x14ac:dyDescent="0.3">
      <c r="A49" s="451" t="s">
        <v>2</v>
      </c>
      <c r="B49" s="452"/>
      <c r="C49" s="452"/>
      <c r="D49" s="452"/>
      <c r="E49" s="441"/>
      <c r="F49" s="294" t="s">
        <v>20</v>
      </c>
      <c r="G49" s="294" t="s">
        <v>20</v>
      </c>
      <c r="H49" s="294" t="s">
        <v>25</v>
      </c>
      <c r="I49" s="440"/>
      <c r="J49" s="294" t="s">
        <v>27</v>
      </c>
    </row>
    <row r="50" spans="1:10" ht="12.9" customHeight="1" thickBot="1" x14ac:dyDescent="0.35">
      <c r="A50" s="453">
        <v>1</v>
      </c>
      <c r="B50" s="454"/>
      <c r="C50" s="454"/>
      <c r="D50" s="454"/>
      <c r="E50" s="28">
        <v>2</v>
      </c>
      <c r="F50" s="28">
        <v>3</v>
      </c>
      <c r="G50" s="28">
        <v>4</v>
      </c>
      <c r="H50" s="28">
        <v>5</v>
      </c>
      <c r="I50" s="28">
        <v>6</v>
      </c>
      <c r="J50" s="28">
        <v>7</v>
      </c>
    </row>
    <row r="51" spans="1:10" ht="12.9" customHeight="1" x14ac:dyDescent="0.3">
      <c r="A51" s="204"/>
      <c r="B51" s="448" t="s">
        <v>10</v>
      </c>
      <c r="C51" s="449"/>
      <c r="D51" s="450"/>
      <c r="E51" s="205" t="s">
        <v>147</v>
      </c>
      <c r="F51" s="422">
        <f>SUM(F52:F56)</f>
        <v>156690</v>
      </c>
      <c r="G51" s="422">
        <f>SUM(G52:G56)</f>
        <v>43231</v>
      </c>
      <c r="H51" s="422">
        <f>SUM(H52:H56)</f>
        <v>171769</v>
      </c>
      <c r="I51" s="422">
        <f>SUM(I52:I56)</f>
        <v>215000</v>
      </c>
      <c r="J51" s="422">
        <f>SUM(J52:J56)</f>
        <v>280000</v>
      </c>
    </row>
    <row r="52" spans="1:10" ht="12.9" customHeight="1" x14ac:dyDescent="0.3">
      <c r="A52" s="39"/>
      <c r="B52" s="249"/>
      <c r="C52" s="447" t="s">
        <v>55</v>
      </c>
      <c r="D52" s="446"/>
      <c r="E52" s="251" t="s">
        <v>140</v>
      </c>
      <c r="F52" s="22">
        <v>144450</v>
      </c>
      <c r="G52" s="22">
        <v>25361</v>
      </c>
      <c r="H52" s="22">
        <v>124639</v>
      </c>
      <c r="I52" s="66">
        <f>SUM(G52:H52)</f>
        <v>150000</v>
      </c>
      <c r="J52" s="54">
        <v>200000</v>
      </c>
    </row>
    <row r="53" spans="1:10" ht="12.9" customHeight="1" x14ac:dyDescent="0.3">
      <c r="A53" s="39"/>
      <c r="B53" s="249"/>
      <c r="C53" s="447" t="s">
        <v>116</v>
      </c>
      <c r="D53" s="446"/>
      <c r="E53" s="251" t="s">
        <v>301</v>
      </c>
      <c r="F53" s="22">
        <v>0</v>
      </c>
      <c r="G53" s="22">
        <v>0</v>
      </c>
      <c r="H53" s="22">
        <v>5000</v>
      </c>
      <c r="I53" s="66">
        <f t="shared" ref="I53:I56" si="3">SUM(G53:H53)</f>
        <v>5000</v>
      </c>
      <c r="J53" s="54">
        <v>10000</v>
      </c>
    </row>
    <row r="54" spans="1:10" ht="12.9" customHeight="1" x14ac:dyDescent="0.3">
      <c r="A54" s="39"/>
      <c r="B54" s="249"/>
      <c r="C54" s="447" t="s">
        <v>117</v>
      </c>
      <c r="D54" s="446"/>
      <c r="E54" s="251" t="s">
        <v>302</v>
      </c>
      <c r="F54" s="22">
        <v>4400</v>
      </c>
      <c r="G54" s="22">
        <v>17080</v>
      </c>
      <c r="H54" s="22">
        <v>2920</v>
      </c>
      <c r="I54" s="66">
        <f t="shared" si="3"/>
        <v>20000</v>
      </c>
      <c r="J54" s="54">
        <v>25000</v>
      </c>
    </row>
    <row r="55" spans="1:10" ht="12.9" customHeight="1" x14ac:dyDescent="0.3">
      <c r="A55" s="39"/>
      <c r="B55" s="249"/>
      <c r="C55" s="447" t="s">
        <v>119</v>
      </c>
      <c r="D55" s="446"/>
      <c r="E55" s="53" t="s">
        <v>304</v>
      </c>
      <c r="F55" s="22">
        <v>0</v>
      </c>
      <c r="G55" s="22">
        <v>0</v>
      </c>
      <c r="H55" s="22">
        <v>20000</v>
      </c>
      <c r="I55" s="66">
        <f>SUM(G55:H55)</f>
        <v>20000</v>
      </c>
      <c r="J55" s="54">
        <v>20000</v>
      </c>
    </row>
    <row r="56" spans="1:10" ht="12.9" customHeight="1" x14ac:dyDescent="0.3">
      <c r="A56" s="39"/>
      <c r="B56" s="249"/>
      <c r="C56" s="447" t="s">
        <v>118</v>
      </c>
      <c r="D56" s="446"/>
      <c r="E56" s="53" t="s">
        <v>303</v>
      </c>
      <c r="F56" s="22">
        <v>7840</v>
      </c>
      <c r="G56" s="22">
        <v>790</v>
      </c>
      <c r="H56" s="22">
        <v>19210</v>
      </c>
      <c r="I56" s="66">
        <f t="shared" si="3"/>
        <v>20000</v>
      </c>
      <c r="J56" s="54">
        <v>25000</v>
      </c>
    </row>
    <row r="57" spans="1:10" ht="12.9" customHeight="1" x14ac:dyDescent="0.3">
      <c r="A57" s="39"/>
      <c r="B57" s="444" t="s">
        <v>11</v>
      </c>
      <c r="C57" s="445"/>
      <c r="D57" s="446"/>
      <c r="E57" s="53" t="s">
        <v>148</v>
      </c>
      <c r="F57" s="420">
        <f>SUM(F58:F63)</f>
        <v>684068.96</v>
      </c>
      <c r="G57" s="420">
        <f>SUM(G58:G63)</f>
        <v>340393.77</v>
      </c>
      <c r="H57" s="420">
        <f>SUM(H58:H63)</f>
        <v>619606.23</v>
      </c>
      <c r="I57" s="420">
        <f>SUM(I58:I63)</f>
        <v>960000</v>
      </c>
      <c r="J57" s="420">
        <f>SUM(J58:J63)</f>
        <v>1215000</v>
      </c>
    </row>
    <row r="58" spans="1:10" ht="12.9" customHeight="1" x14ac:dyDescent="0.3">
      <c r="A58" s="39"/>
      <c r="B58" s="249"/>
      <c r="C58" s="447" t="s">
        <v>36</v>
      </c>
      <c r="D58" s="446"/>
      <c r="E58" s="53" t="s">
        <v>141</v>
      </c>
      <c r="F58" s="22">
        <v>135986.46</v>
      </c>
      <c r="G58" s="22">
        <v>138365.1</v>
      </c>
      <c r="H58" s="22">
        <v>11634.9</v>
      </c>
      <c r="I58" s="66">
        <f>SUM(G58:H58)</f>
        <v>150000</v>
      </c>
      <c r="J58" s="54">
        <v>150000</v>
      </c>
    </row>
    <row r="59" spans="1:10" ht="12.9" customHeight="1" x14ac:dyDescent="0.3">
      <c r="A59" s="39"/>
      <c r="B59" s="311"/>
      <c r="C59" s="313" t="s">
        <v>390</v>
      </c>
      <c r="D59" s="312"/>
      <c r="E59" s="53" t="s">
        <v>480</v>
      </c>
      <c r="F59" s="22">
        <v>0</v>
      </c>
      <c r="G59" s="22">
        <v>0</v>
      </c>
      <c r="H59" s="22">
        <v>0</v>
      </c>
      <c r="I59" s="66">
        <v>0</v>
      </c>
      <c r="J59" s="54">
        <v>10000</v>
      </c>
    </row>
    <row r="60" spans="1:10" ht="12.9" customHeight="1" x14ac:dyDescent="0.3">
      <c r="A60" s="39"/>
      <c r="B60" s="329"/>
      <c r="C60" s="400" t="s">
        <v>484</v>
      </c>
      <c r="D60" s="330"/>
      <c r="E60" s="53" t="s">
        <v>481</v>
      </c>
      <c r="F60" s="22">
        <v>0</v>
      </c>
      <c r="G60" s="22">
        <v>0</v>
      </c>
      <c r="H60" s="22">
        <v>0</v>
      </c>
      <c r="I60" s="66">
        <v>0</v>
      </c>
      <c r="J60" s="54">
        <v>10000</v>
      </c>
    </row>
    <row r="61" spans="1:10" ht="12.9" customHeight="1" x14ac:dyDescent="0.3">
      <c r="A61" s="39"/>
      <c r="B61" s="249"/>
      <c r="C61" s="468" t="s">
        <v>388</v>
      </c>
      <c r="D61" s="446"/>
      <c r="E61" s="53" t="s">
        <v>482</v>
      </c>
      <c r="F61" s="22">
        <v>3598.5</v>
      </c>
      <c r="G61" s="22">
        <v>480</v>
      </c>
      <c r="H61" s="22">
        <v>9520</v>
      </c>
      <c r="I61" s="66">
        <f t="shared" ref="I61:I63" si="4">SUM(G61:H61)</f>
        <v>10000</v>
      </c>
      <c r="J61" s="54">
        <v>25000</v>
      </c>
    </row>
    <row r="62" spans="1:10" ht="12.9" customHeight="1" x14ac:dyDescent="0.3">
      <c r="A62" s="39"/>
      <c r="B62" s="311"/>
      <c r="C62" s="400" t="s">
        <v>389</v>
      </c>
      <c r="D62" s="312"/>
      <c r="E62" s="53" t="s">
        <v>483</v>
      </c>
      <c r="F62" s="22">
        <v>0</v>
      </c>
      <c r="G62" s="22">
        <v>0</v>
      </c>
      <c r="H62" s="22">
        <v>0</v>
      </c>
      <c r="I62" s="66">
        <v>0</v>
      </c>
      <c r="J62" s="54">
        <v>20000</v>
      </c>
    </row>
    <row r="63" spans="1:10" ht="12.9" customHeight="1" x14ac:dyDescent="0.3">
      <c r="A63" s="39"/>
      <c r="C63" s="240" t="s">
        <v>395</v>
      </c>
      <c r="D63" s="34"/>
      <c r="E63" s="251" t="s">
        <v>142</v>
      </c>
      <c r="F63" s="22">
        <v>544484</v>
      </c>
      <c r="G63" s="22">
        <v>201548.67</v>
      </c>
      <c r="H63" s="22">
        <v>598451.32999999996</v>
      </c>
      <c r="I63" s="66">
        <f t="shared" si="4"/>
        <v>800000</v>
      </c>
      <c r="J63" s="54">
        <v>1000000</v>
      </c>
    </row>
    <row r="64" spans="1:10" ht="12.9" customHeight="1" x14ac:dyDescent="0.3">
      <c r="A64" s="39"/>
      <c r="B64" s="444" t="s">
        <v>12</v>
      </c>
      <c r="C64" s="445"/>
      <c r="D64" s="446"/>
      <c r="E64" s="53" t="s">
        <v>149</v>
      </c>
      <c r="F64" s="420">
        <v>875546.77</v>
      </c>
      <c r="G64" s="420">
        <f>SUM(G65)</f>
        <v>597247.6</v>
      </c>
      <c r="H64" s="420">
        <f>SUM(H65)</f>
        <v>102752.4</v>
      </c>
      <c r="I64" s="420">
        <f>SUM(G64:H64)</f>
        <v>700000</v>
      </c>
      <c r="J64" s="420">
        <f>SUM(J65)</f>
        <v>1000000</v>
      </c>
    </row>
    <row r="65" spans="1:10" ht="12.9" customHeight="1" x14ac:dyDescent="0.3">
      <c r="A65" s="39"/>
      <c r="B65" s="249"/>
      <c r="C65" s="445" t="s">
        <v>120</v>
      </c>
      <c r="D65" s="446"/>
      <c r="E65" s="251" t="s">
        <v>143</v>
      </c>
      <c r="F65" s="22">
        <v>875543.77</v>
      </c>
      <c r="G65" s="22">
        <v>597247.6</v>
      </c>
      <c r="H65" s="22">
        <v>102752.4</v>
      </c>
      <c r="I65" s="66">
        <f>SUM(G65:H65)</f>
        <v>700000</v>
      </c>
      <c r="J65" s="54">
        <v>1000000</v>
      </c>
    </row>
    <row r="66" spans="1:10" ht="12.9" customHeight="1" x14ac:dyDescent="0.3">
      <c r="A66" s="39"/>
      <c r="B66" s="444" t="s">
        <v>94</v>
      </c>
      <c r="C66" s="445"/>
      <c r="D66" s="446"/>
      <c r="E66" s="53" t="s">
        <v>150</v>
      </c>
      <c r="F66" s="420">
        <f>SUM(F67:F69)</f>
        <v>62335.78</v>
      </c>
      <c r="G66" s="420">
        <f>SUM(G67:G69)</f>
        <v>24472.629999999997</v>
      </c>
      <c r="H66" s="420">
        <f>SUM(H67:H69)</f>
        <v>48852.62</v>
      </c>
      <c r="I66" s="420">
        <f>SUM(G66:H66)</f>
        <v>73325.25</v>
      </c>
      <c r="J66" s="420">
        <f>SUM(J67:J69)</f>
        <v>108800</v>
      </c>
    </row>
    <row r="67" spans="1:10" ht="12.9" customHeight="1" x14ac:dyDescent="0.3">
      <c r="A67" s="39"/>
      <c r="B67" s="64"/>
      <c r="C67" s="444" t="s">
        <v>121</v>
      </c>
      <c r="D67" s="446"/>
      <c r="E67" s="53" t="s">
        <v>144</v>
      </c>
      <c r="F67" s="22">
        <v>39164.78</v>
      </c>
      <c r="G67" s="22">
        <v>12376.63</v>
      </c>
      <c r="H67" s="22">
        <v>35948.620000000003</v>
      </c>
      <c r="I67" s="35">
        <f>SUM(G67:H67)</f>
        <v>48325.25</v>
      </c>
      <c r="J67" s="54">
        <v>51600</v>
      </c>
    </row>
    <row r="68" spans="1:10" ht="12.9" customHeight="1" x14ac:dyDescent="0.3">
      <c r="A68" s="39"/>
      <c r="B68" s="310"/>
      <c r="C68" s="310" t="s">
        <v>391</v>
      </c>
      <c r="D68" s="312"/>
      <c r="E68" s="53" t="s">
        <v>454</v>
      </c>
      <c r="F68" s="22">
        <v>0</v>
      </c>
      <c r="G68" s="22">
        <v>0</v>
      </c>
      <c r="H68" s="22">
        <v>0</v>
      </c>
      <c r="I68" s="35">
        <v>0</v>
      </c>
      <c r="J68" s="54">
        <v>7200</v>
      </c>
    </row>
    <row r="69" spans="1:10" ht="12.9" customHeight="1" x14ac:dyDescent="0.3">
      <c r="A69" s="39"/>
      <c r="B69" s="64"/>
      <c r="C69" s="444" t="s">
        <v>392</v>
      </c>
      <c r="D69" s="446"/>
      <c r="E69" s="53" t="s">
        <v>145</v>
      </c>
      <c r="F69" s="22">
        <v>23171</v>
      </c>
      <c r="G69" s="22">
        <v>12096</v>
      </c>
      <c r="H69" s="22">
        <v>12904</v>
      </c>
      <c r="I69" s="35">
        <f>SUM(G69:H69)</f>
        <v>25000</v>
      </c>
      <c r="J69" s="54">
        <v>50000</v>
      </c>
    </row>
    <row r="70" spans="1:10" ht="12.9" customHeight="1" x14ac:dyDescent="0.3">
      <c r="A70" s="39"/>
      <c r="B70" s="444" t="s">
        <v>13</v>
      </c>
      <c r="C70" s="444"/>
      <c r="D70" s="467"/>
      <c r="E70" s="53" t="s">
        <v>151</v>
      </c>
      <c r="F70" s="420">
        <f>SUM(F71:F72)</f>
        <v>68068.259999999995</v>
      </c>
      <c r="G70" s="420">
        <f>SUM(G71:G72)</f>
        <v>150000</v>
      </c>
      <c r="H70" s="420">
        <f>SUM(H71:H72)</f>
        <v>150000</v>
      </c>
      <c r="I70" s="420">
        <f t="shared" ref="I70:J70" si="5">SUM(I71:I72)</f>
        <v>300000</v>
      </c>
      <c r="J70" s="420">
        <f t="shared" si="5"/>
        <v>600000</v>
      </c>
    </row>
    <row r="71" spans="1:10" ht="12.9" customHeight="1" x14ac:dyDescent="0.3">
      <c r="A71" s="39"/>
      <c r="B71" s="64"/>
      <c r="C71" s="444" t="s">
        <v>122</v>
      </c>
      <c r="D71" s="467"/>
      <c r="E71" s="53" t="s">
        <v>152</v>
      </c>
      <c r="F71" s="22">
        <v>0</v>
      </c>
      <c r="G71" s="22">
        <v>150000</v>
      </c>
      <c r="H71" s="22">
        <v>150000</v>
      </c>
      <c r="I71" s="35">
        <f>SUM(G71:H71)</f>
        <v>300000</v>
      </c>
      <c r="J71" s="230">
        <v>600000</v>
      </c>
    </row>
    <row r="72" spans="1:10" ht="12.9" customHeight="1" x14ac:dyDescent="0.3">
      <c r="A72" s="39"/>
      <c r="B72" s="64"/>
      <c r="C72" s="444" t="s">
        <v>123</v>
      </c>
      <c r="D72" s="467"/>
      <c r="E72" s="53" t="s">
        <v>153</v>
      </c>
      <c r="F72" s="22">
        <v>68068.259999999995</v>
      </c>
      <c r="G72" s="22">
        <v>0</v>
      </c>
      <c r="H72" s="22">
        <v>0</v>
      </c>
      <c r="I72" s="35">
        <f>SUM(G72:H72)</f>
        <v>0</v>
      </c>
      <c r="J72" s="35">
        <v>0</v>
      </c>
    </row>
    <row r="73" spans="1:10" ht="12.9" customHeight="1" x14ac:dyDescent="0.3">
      <c r="A73" s="39"/>
      <c r="B73" s="468" t="s">
        <v>77</v>
      </c>
      <c r="C73" s="447"/>
      <c r="D73" s="446"/>
      <c r="E73" s="53" t="s">
        <v>188</v>
      </c>
      <c r="F73" s="420">
        <f>SUM(F74:F78)</f>
        <v>3044586.63</v>
      </c>
      <c r="G73" s="420">
        <f>SUM(G74:G81)</f>
        <v>1095155.31</v>
      </c>
      <c r="H73" s="420">
        <f>SUM(H74:H81)</f>
        <v>1077344.69</v>
      </c>
      <c r="I73" s="420">
        <f>SUM(I74:I81)</f>
        <v>2172500</v>
      </c>
      <c r="J73" s="420">
        <f>SUM(J74:J81)</f>
        <v>2670000</v>
      </c>
    </row>
    <row r="74" spans="1:10" ht="12.9" customHeight="1" x14ac:dyDescent="0.3">
      <c r="A74" s="39"/>
      <c r="B74" s="65"/>
      <c r="C74" s="468" t="s">
        <v>78</v>
      </c>
      <c r="D74" s="446"/>
      <c r="E74" s="53" t="s">
        <v>189</v>
      </c>
      <c r="F74" s="35">
        <v>249441.25</v>
      </c>
      <c r="G74" s="22">
        <v>104900</v>
      </c>
      <c r="H74" s="22">
        <v>189100</v>
      </c>
      <c r="I74" s="35">
        <f>SUM(G74:H74)</f>
        <v>294000</v>
      </c>
      <c r="J74" s="54">
        <v>300000</v>
      </c>
    </row>
    <row r="75" spans="1:10" ht="12.9" customHeight="1" x14ac:dyDescent="0.3">
      <c r="A75" s="39"/>
      <c r="B75" s="65"/>
      <c r="C75" s="468" t="s">
        <v>371</v>
      </c>
      <c r="D75" s="446"/>
      <c r="E75" s="53" t="s">
        <v>190</v>
      </c>
      <c r="F75" s="35">
        <v>537550</v>
      </c>
      <c r="G75" s="22">
        <v>284000</v>
      </c>
      <c r="H75" s="22">
        <v>216000</v>
      </c>
      <c r="I75" s="35">
        <f t="shared" ref="I75:I77" si="6">SUM(G75:H75)</f>
        <v>500000</v>
      </c>
      <c r="J75" s="54">
        <v>500000</v>
      </c>
    </row>
    <row r="76" spans="1:10" ht="12.9" customHeight="1" x14ac:dyDescent="0.3">
      <c r="A76" s="39"/>
      <c r="B76" s="65"/>
      <c r="C76" s="240" t="s">
        <v>124</v>
      </c>
      <c r="D76" s="34"/>
      <c r="E76" s="53" t="s">
        <v>372</v>
      </c>
      <c r="F76" s="35">
        <v>2118095.38</v>
      </c>
      <c r="G76" s="22">
        <v>557071.31000000006</v>
      </c>
      <c r="H76" s="22">
        <v>648928.68999999994</v>
      </c>
      <c r="I76" s="35">
        <f t="shared" si="6"/>
        <v>1206000</v>
      </c>
      <c r="J76" s="54">
        <v>1500000</v>
      </c>
    </row>
    <row r="77" spans="1:10" ht="12.9" customHeight="1" x14ac:dyDescent="0.3">
      <c r="A77" s="39"/>
      <c r="B77" s="65"/>
      <c r="D77" s="240" t="s">
        <v>284</v>
      </c>
      <c r="E77" s="53" t="s">
        <v>502</v>
      </c>
      <c r="F77" s="35">
        <v>139500</v>
      </c>
      <c r="G77" s="35">
        <v>149184</v>
      </c>
      <c r="H77" s="35">
        <v>816</v>
      </c>
      <c r="I77" s="35">
        <f t="shared" si="6"/>
        <v>150000</v>
      </c>
      <c r="J77" s="54">
        <v>300000</v>
      </c>
    </row>
    <row r="78" spans="1:10" ht="12.9" customHeight="1" x14ac:dyDescent="0.3">
      <c r="A78" s="39"/>
      <c r="B78" s="70"/>
      <c r="C78" s="240" t="s">
        <v>274</v>
      </c>
      <c r="D78" s="136"/>
      <c r="E78" s="53" t="s">
        <v>503</v>
      </c>
      <c r="F78" s="77">
        <v>0</v>
      </c>
      <c r="G78" s="77">
        <v>0</v>
      </c>
      <c r="H78" s="22">
        <v>2500</v>
      </c>
      <c r="I78" s="35">
        <f>SUM(G78:H78)</f>
        <v>2500</v>
      </c>
      <c r="J78" s="54">
        <v>10000</v>
      </c>
    </row>
    <row r="79" spans="1:10" ht="12.9" customHeight="1" x14ac:dyDescent="0.3">
      <c r="A79" s="39"/>
      <c r="B79" s="310"/>
      <c r="C79" s="240"/>
      <c r="D79" s="136" t="s">
        <v>393</v>
      </c>
      <c r="E79" s="53" t="s">
        <v>504</v>
      </c>
      <c r="F79" s="77">
        <v>0</v>
      </c>
      <c r="G79" s="77">
        <v>0</v>
      </c>
      <c r="H79" s="22">
        <v>0</v>
      </c>
      <c r="I79" s="35">
        <v>0</v>
      </c>
      <c r="J79" s="54">
        <v>5000</v>
      </c>
    </row>
    <row r="80" spans="1:10" ht="12.9" customHeight="1" x14ac:dyDescent="0.3">
      <c r="A80" s="39"/>
      <c r="B80" s="310"/>
      <c r="C80" s="240"/>
      <c r="D80" s="136" t="s">
        <v>394</v>
      </c>
      <c r="E80" s="53" t="s">
        <v>505</v>
      </c>
      <c r="F80" s="77">
        <v>0</v>
      </c>
      <c r="G80" s="77">
        <v>0</v>
      </c>
      <c r="H80" s="22">
        <v>0</v>
      </c>
      <c r="I80" s="35">
        <v>0</v>
      </c>
      <c r="J80" s="54">
        <v>5000</v>
      </c>
    </row>
    <row r="81" spans="1:10" ht="12.9" customHeight="1" x14ac:dyDescent="0.3">
      <c r="A81" s="39"/>
      <c r="B81" s="70"/>
      <c r="C81" s="240" t="s">
        <v>275</v>
      </c>
      <c r="D81" s="34"/>
      <c r="E81" s="53" t="s">
        <v>506</v>
      </c>
      <c r="F81" s="77">
        <v>0</v>
      </c>
      <c r="G81" s="77">
        <v>0</v>
      </c>
      <c r="H81" s="22">
        <v>20000</v>
      </c>
      <c r="I81" s="35">
        <f>SUM(G81:H81)</f>
        <v>20000</v>
      </c>
      <c r="J81" s="54">
        <v>50000</v>
      </c>
    </row>
    <row r="82" spans="1:10" ht="12.9" customHeight="1" x14ac:dyDescent="0.3">
      <c r="A82" s="39"/>
      <c r="B82" s="444" t="s">
        <v>14</v>
      </c>
      <c r="C82" s="444"/>
      <c r="D82" s="467"/>
      <c r="E82" s="53" t="s">
        <v>192</v>
      </c>
      <c r="F82" s="420">
        <f>SUM(F83:F87)</f>
        <v>791178.51</v>
      </c>
      <c r="G82" s="420">
        <f>SUM(G83:G84)</f>
        <v>627759.13</v>
      </c>
      <c r="H82" s="420">
        <f>SUM(H83:H84)</f>
        <v>377240.87</v>
      </c>
      <c r="I82" s="420">
        <f>SUM(I83:I84)</f>
        <v>1005000</v>
      </c>
      <c r="J82" s="420">
        <f>SUM(J83:J86)</f>
        <v>1005000</v>
      </c>
    </row>
    <row r="83" spans="1:10" ht="12.9" customHeight="1" x14ac:dyDescent="0.3">
      <c r="A83" s="39"/>
      <c r="B83" s="70"/>
      <c r="C83" s="484" t="s">
        <v>125</v>
      </c>
      <c r="D83" s="470"/>
      <c r="E83" s="53" t="s">
        <v>193</v>
      </c>
      <c r="F83" s="22">
        <v>2500</v>
      </c>
      <c r="G83" s="22">
        <v>470</v>
      </c>
      <c r="H83" s="22">
        <v>4530</v>
      </c>
      <c r="I83" s="66">
        <f>SUM(G83:H83)</f>
        <v>5000</v>
      </c>
      <c r="J83" s="54">
        <v>5000</v>
      </c>
    </row>
    <row r="84" spans="1:10" ht="12.9" customHeight="1" x14ac:dyDescent="0.3">
      <c r="A84" s="39"/>
      <c r="B84" s="70"/>
      <c r="C84" s="103" t="s">
        <v>126</v>
      </c>
      <c r="D84" s="104"/>
      <c r="E84" s="53" t="s">
        <v>194</v>
      </c>
      <c r="F84" s="22">
        <v>0</v>
      </c>
      <c r="G84" s="22">
        <v>627289.13</v>
      </c>
      <c r="H84" s="22">
        <v>372710.87</v>
      </c>
      <c r="I84" s="66">
        <f>SUM(G84:H84)</f>
        <v>1000000</v>
      </c>
      <c r="J84" s="54">
        <v>1000000</v>
      </c>
    </row>
    <row r="85" spans="1:10" ht="12.9" customHeight="1" x14ac:dyDescent="0.3">
      <c r="A85" s="39"/>
      <c r="B85" s="70"/>
      <c r="D85" s="240" t="s">
        <v>252</v>
      </c>
      <c r="E85" s="53" t="s">
        <v>194</v>
      </c>
      <c r="F85" s="22">
        <v>638414.51</v>
      </c>
      <c r="G85" s="22">
        <v>0</v>
      </c>
      <c r="H85" s="22">
        <v>0</v>
      </c>
      <c r="I85" s="66">
        <v>0</v>
      </c>
      <c r="J85" s="54">
        <v>0</v>
      </c>
    </row>
    <row r="86" spans="1:10" ht="12.9" customHeight="1" x14ac:dyDescent="0.3">
      <c r="A86" s="39"/>
      <c r="B86" s="70"/>
      <c r="D86" s="240" t="s">
        <v>285</v>
      </c>
      <c r="E86" s="53" t="s">
        <v>194</v>
      </c>
      <c r="F86" s="22">
        <v>146844</v>
      </c>
      <c r="G86" s="22">
        <v>0</v>
      </c>
      <c r="H86" s="22">
        <v>0</v>
      </c>
      <c r="I86" s="66">
        <v>0</v>
      </c>
      <c r="J86" s="66">
        <v>0</v>
      </c>
    </row>
    <row r="87" spans="1:10" ht="12.9" customHeight="1" x14ac:dyDescent="0.3">
      <c r="A87" s="39"/>
      <c r="B87" s="272"/>
      <c r="D87" s="240" t="s">
        <v>374</v>
      </c>
      <c r="E87" s="53" t="s">
        <v>194</v>
      </c>
      <c r="F87" s="22">
        <v>3420</v>
      </c>
      <c r="G87" s="22">
        <v>0</v>
      </c>
      <c r="H87" s="22">
        <v>0</v>
      </c>
      <c r="I87" s="66">
        <v>0</v>
      </c>
      <c r="J87" s="66">
        <v>0</v>
      </c>
    </row>
    <row r="88" spans="1:10" ht="12.9" customHeight="1" x14ac:dyDescent="0.3">
      <c r="A88" s="39"/>
      <c r="B88" s="444" t="s">
        <v>95</v>
      </c>
      <c r="C88" s="445"/>
      <c r="D88" s="446"/>
      <c r="E88" s="53" t="s">
        <v>195</v>
      </c>
      <c r="F88" s="420">
        <f>SUM(F89:F90)</f>
        <v>300176.08</v>
      </c>
      <c r="G88" s="420">
        <f>SUM(G89:G91)</f>
        <v>233558.63</v>
      </c>
      <c r="H88" s="420">
        <f>SUM(H89:H91)</f>
        <v>246291.37</v>
      </c>
      <c r="I88" s="420">
        <f>SUM(I89:I91)</f>
        <v>479850</v>
      </c>
      <c r="J88" s="420">
        <f>SUM(J89:J90)</f>
        <v>280000</v>
      </c>
    </row>
    <row r="89" spans="1:10" ht="12.9" customHeight="1" x14ac:dyDescent="0.3">
      <c r="A89" s="39"/>
      <c r="B89" s="70"/>
      <c r="C89" s="485" t="s">
        <v>128</v>
      </c>
      <c r="D89" s="486"/>
      <c r="E89" s="53" t="s">
        <v>196</v>
      </c>
      <c r="F89" s="22">
        <v>0</v>
      </c>
      <c r="G89" s="22">
        <v>174000</v>
      </c>
      <c r="H89" s="22">
        <v>55850</v>
      </c>
      <c r="I89" s="35">
        <f>SUM(G89:H89)</f>
        <v>229850</v>
      </c>
      <c r="J89" s="54">
        <v>230000</v>
      </c>
    </row>
    <row r="90" spans="1:10" ht="12.9" customHeight="1" x14ac:dyDescent="0.3">
      <c r="A90" s="39"/>
      <c r="B90" s="408"/>
      <c r="C90" s="444" t="s">
        <v>127</v>
      </c>
      <c r="D90" s="467"/>
      <c r="E90" s="53" t="s">
        <v>197</v>
      </c>
      <c r="F90" s="22">
        <v>300176.08</v>
      </c>
      <c r="G90" s="22">
        <v>59558.63</v>
      </c>
      <c r="H90" s="22">
        <v>190441.37</v>
      </c>
      <c r="I90" s="35">
        <f>SUM(G90:H90)</f>
        <v>250000</v>
      </c>
      <c r="J90" s="54">
        <v>50000</v>
      </c>
    </row>
    <row r="91" spans="1:10" s="33" customFormat="1" ht="13.5" customHeight="1" x14ac:dyDescent="0.3">
      <c r="A91" s="233"/>
      <c r="B91" s="389"/>
      <c r="C91" s="389" t="s">
        <v>496</v>
      </c>
      <c r="D91" s="389"/>
      <c r="E91" s="426" t="s">
        <v>224</v>
      </c>
      <c r="F91" s="326">
        <v>0</v>
      </c>
      <c r="G91" s="326">
        <v>0</v>
      </c>
      <c r="H91" s="326">
        <v>0</v>
      </c>
      <c r="I91" s="425">
        <v>0</v>
      </c>
      <c r="J91" s="425">
        <v>0</v>
      </c>
    </row>
    <row r="92" spans="1:10" s="33" customFormat="1" ht="13.5" customHeight="1" x14ac:dyDescent="0.3">
      <c r="A92" s="37"/>
      <c r="B92" s="290"/>
      <c r="C92" s="290"/>
      <c r="D92" s="290"/>
      <c r="E92" s="167"/>
      <c r="F92" s="199"/>
      <c r="G92" s="199"/>
      <c r="H92" s="199"/>
      <c r="I92" s="50"/>
      <c r="J92" s="50"/>
    </row>
    <row r="93" spans="1:10" s="33" customFormat="1" ht="13.5" customHeight="1" x14ac:dyDescent="0.3">
      <c r="A93" s="37"/>
      <c r="B93" s="342"/>
      <c r="C93" s="342"/>
      <c r="D93" s="342"/>
      <c r="E93" s="167"/>
      <c r="F93" s="199"/>
      <c r="G93" s="199"/>
      <c r="H93" s="199"/>
      <c r="I93" s="50"/>
      <c r="J93" s="50"/>
    </row>
    <row r="94" spans="1:10" s="33" customFormat="1" ht="13.5" customHeight="1" x14ac:dyDescent="0.3">
      <c r="A94" s="37"/>
      <c r="B94" s="342"/>
      <c r="C94" s="342"/>
      <c r="D94" s="342"/>
      <c r="E94" s="167"/>
      <c r="F94" s="199"/>
      <c r="G94" s="199"/>
      <c r="H94" s="199"/>
      <c r="I94" s="50"/>
      <c r="J94" s="50"/>
    </row>
    <row r="95" spans="1:10" s="33" customFormat="1" ht="5.25" customHeight="1" x14ac:dyDescent="0.3">
      <c r="A95" s="37"/>
      <c r="B95" s="290"/>
      <c r="C95" s="290"/>
      <c r="D95" s="290"/>
      <c r="E95" s="167"/>
      <c r="F95" s="199"/>
      <c r="G95" s="199"/>
      <c r="H95" s="199"/>
      <c r="I95" s="50"/>
      <c r="J95" s="50"/>
    </row>
    <row r="96" spans="1:10" s="33" customFormat="1" ht="14.1" customHeight="1" thickBot="1" x14ac:dyDescent="0.35">
      <c r="A96" s="444" t="s">
        <v>82</v>
      </c>
      <c r="B96" s="445"/>
      <c r="C96" s="445"/>
      <c r="D96" s="445"/>
      <c r="E96" s="167"/>
      <c r="F96" s="199"/>
      <c r="G96" s="199"/>
      <c r="H96" s="199"/>
      <c r="I96" s="50"/>
      <c r="J96" s="207" t="s">
        <v>441</v>
      </c>
    </row>
    <row r="97" spans="1:10" ht="14.1" customHeight="1" thickBot="1" x14ac:dyDescent="0.35">
      <c r="A97" s="25"/>
      <c r="B97" s="26"/>
      <c r="C97" s="26"/>
      <c r="D97" s="26"/>
      <c r="E97" s="27"/>
      <c r="F97" s="293"/>
      <c r="G97" s="471" t="s">
        <v>21</v>
      </c>
      <c r="H97" s="471"/>
      <c r="I97" s="471"/>
      <c r="J97" s="439" t="s">
        <v>26</v>
      </c>
    </row>
    <row r="98" spans="1:10" ht="14.1" customHeight="1" x14ac:dyDescent="0.3">
      <c r="A98" s="295"/>
      <c r="B98" s="296"/>
      <c r="C98" s="296"/>
      <c r="D98" s="296"/>
      <c r="E98" s="441" t="s">
        <v>18</v>
      </c>
      <c r="F98" s="294" t="s">
        <v>19</v>
      </c>
      <c r="G98" s="294" t="s">
        <v>22</v>
      </c>
      <c r="H98" s="294" t="s">
        <v>23</v>
      </c>
      <c r="I98" s="440" t="s">
        <v>24</v>
      </c>
      <c r="J98" s="440"/>
    </row>
    <row r="99" spans="1:10" ht="14.1" customHeight="1" x14ac:dyDescent="0.3">
      <c r="A99" s="451" t="s">
        <v>2</v>
      </c>
      <c r="B99" s="452"/>
      <c r="C99" s="452"/>
      <c r="D99" s="452"/>
      <c r="E99" s="441"/>
      <c r="F99" s="294" t="s">
        <v>20</v>
      </c>
      <c r="G99" s="294" t="s">
        <v>20</v>
      </c>
      <c r="H99" s="294" t="s">
        <v>25</v>
      </c>
      <c r="I99" s="440"/>
      <c r="J99" s="294" t="s">
        <v>27</v>
      </c>
    </row>
    <row r="100" spans="1:10" ht="14.1" customHeight="1" thickBot="1" x14ac:dyDescent="0.35">
      <c r="A100" s="453">
        <v>1</v>
      </c>
      <c r="B100" s="454"/>
      <c r="C100" s="454"/>
      <c r="D100" s="454"/>
      <c r="E100" s="28">
        <v>2</v>
      </c>
      <c r="F100" s="28">
        <v>3</v>
      </c>
      <c r="G100" s="28">
        <v>4</v>
      </c>
      <c r="H100" s="28">
        <v>5</v>
      </c>
      <c r="I100" s="28">
        <v>6</v>
      </c>
      <c r="J100" s="28">
        <v>7</v>
      </c>
    </row>
    <row r="101" spans="1:10" ht="14.1" customHeight="1" x14ac:dyDescent="0.3">
      <c r="A101" s="386"/>
      <c r="B101" s="456" t="s">
        <v>96</v>
      </c>
      <c r="C101" s="457"/>
      <c r="D101" s="458"/>
      <c r="E101" s="387" t="s">
        <v>198</v>
      </c>
      <c r="F101" s="423">
        <f>SUM(F102:F109)</f>
        <v>1632607.75</v>
      </c>
      <c r="G101" s="423">
        <f>SUM(G102:G109)</f>
        <v>1513650.19</v>
      </c>
      <c r="H101" s="423">
        <f>SUM(H102:H109)</f>
        <v>1967349.81</v>
      </c>
      <c r="I101" s="423">
        <f>SUM(I102:I109)</f>
        <v>3481000</v>
      </c>
      <c r="J101" s="423">
        <f>SUM(J102:J109)</f>
        <v>5868000</v>
      </c>
    </row>
    <row r="102" spans="1:10" ht="14.1" customHeight="1" x14ac:dyDescent="0.3">
      <c r="A102" s="39"/>
      <c r="B102" s="362"/>
      <c r="C102" s="444" t="s">
        <v>129</v>
      </c>
      <c r="D102" s="446"/>
      <c r="E102" s="53" t="s">
        <v>199</v>
      </c>
      <c r="F102" s="22">
        <v>0</v>
      </c>
      <c r="G102" s="22">
        <v>0</v>
      </c>
      <c r="H102" s="22">
        <v>29000</v>
      </c>
      <c r="I102" s="54">
        <f>SUM(G102:H102)</f>
        <v>29000</v>
      </c>
      <c r="J102" s="54">
        <v>29000</v>
      </c>
    </row>
    <row r="103" spans="1:10" ht="14.1" customHeight="1" x14ac:dyDescent="0.3">
      <c r="A103" s="39"/>
      <c r="B103" s="362"/>
      <c r="C103" s="444" t="s">
        <v>37</v>
      </c>
      <c r="D103" s="446"/>
      <c r="E103" s="53" t="s">
        <v>200</v>
      </c>
      <c r="F103" s="22">
        <v>159028.29999999999</v>
      </c>
      <c r="G103" s="22">
        <v>53641.39</v>
      </c>
      <c r="H103" s="22">
        <v>46358.61</v>
      </c>
      <c r="I103" s="54">
        <f t="shared" ref="I103:I107" si="7">SUM(G103:H103)</f>
        <v>100000</v>
      </c>
      <c r="J103" s="54">
        <v>200000</v>
      </c>
    </row>
    <row r="104" spans="1:10" ht="14.1" customHeight="1" x14ac:dyDescent="0.3">
      <c r="A104" s="39"/>
      <c r="B104" s="362"/>
      <c r="C104" s="444" t="s">
        <v>130</v>
      </c>
      <c r="D104" s="446"/>
      <c r="E104" s="53" t="s">
        <v>201</v>
      </c>
      <c r="F104" s="22">
        <v>1640</v>
      </c>
      <c r="G104" s="22">
        <v>1960</v>
      </c>
      <c r="H104" s="22">
        <v>4040</v>
      </c>
      <c r="I104" s="54">
        <f t="shared" si="7"/>
        <v>6000</v>
      </c>
      <c r="J104" s="54">
        <v>6000</v>
      </c>
    </row>
    <row r="105" spans="1:10" ht="14.1" customHeight="1" x14ac:dyDescent="0.3">
      <c r="A105" s="39"/>
      <c r="B105" s="362"/>
      <c r="C105" s="469" t="s">
        <v>131</v>
      </c>
      <c r="D105" s="470"/>
      <c r="E105" s="53" t="s">
        <v>202</v>
      </c>
      <c r="F105" s="22">
        <v>0</v>
      </c>
      <c r="G105" s="22">
        <v>0</v>
      </c>
      <c r="H105" s="22">
        <v>25000</v>
      </c>
      <c r="I105" s="54">
        <f t="shared" si="7"/>
        <v>25000</v>
      </c>
      <c r="J105" s="54">
        <v>25000</v>
      </c>
    </row>
    <row r="106" spans="1:10" ht="14.1" customHeight="1" x14ac:dyDescent="0.3">
      <c r="A106" s="39"/>
      <c r="B106" s="362"/>
      <c r="C106" s="444" t="s">
        <v>132</v>
      </c>
      <c r="D106" s="446"/>
      <c r="E106" s="53" t="s">
        <v>203</v>
      </c>
      <c r="F106" s="22">
        <v>0</v>
      </c>
      <c r="G106" s="22">
        <v>0</v>
      </c>
      <c r="H106" s="22">
        <v>8000</v>
      </c>
      <c r="I106" s="54">
        <f t="shared" si="7"/>
        <v>8000</v>
      </c>
      <c r="J106" s="54">
        <v>8000</v>
      </c>
    </row>
    <row r="107" spans="1:10" ht="14.1" customHeight="1" x14ac:dyDescent="0.3">
      <c r="A107" s="39"/>
      <c r="B107" s="362"/>
      <c r="C107" s="444" t="s">
        <v>38</v>
      </c>
      <c r="D107" s="446"/>
      <c r="E107" s="53" t="s">
        <v>204</v>
      </c>
      <c r="F107" s="22">
        <v>185590</v>
      </c>
      <c r="G107" s="22">
        <v>70254.75</v>
      </c>
      <c r="H107" s="22">
        <v>199745.25</v>
      </c>
      <c r="I107" s="54">
        <f t="shared" si="7"/>
        <v>270000</v>
      </c>
      <c r="J107" s="349">
        <v>150000</v>
      </c>
    </row>
    <row r="108" spans="1:10" ht="14.1" customHeight="1" x14ac:dyDescent="0.3">
      <c r="A108" s="39"/>
      <c r="B108" s="362"/>
      <c r="C108" s="33"/>
      <c r="D108" s="79" t="s">
        <v>368</v>
      </c>
      <c r="E108" s="53" t="s">
        <v>455</v>
      </c>
      <c r="F108" s="22">
        <v>83640</v>
      </c>
      <c r="G108" s="22">
        <v>63000</v>
      </c>
      <c r="H108" s="22">
        <v>37000</v>
      </c>
      <c r="I108" s="54">
        <f>SUM(G108:H108)</f>
        <v>100000</v>
      </c>
      <c r="J108" s="349">
        <v>100000</v>
      </c>
    </row>
    <row r="109" spans="1:10" ht="14.1" customHeight="1" x14ac:dyDescent="0.3">
      <c r="A109" s="39"/>
      <c r="B109" s="362"/>
      <c r="C109" s="444" t="s">
        <v>96</v>
      </c>
      <c r="D109" s="446"/>
      <c r="E109" s="241" t="s">
        <v>205</v>
      </c>
      <c r="F109" s="420">
        <f>SUM(F110:F116)</f>
        <v>1202709.45</v>
      </c>
      <c r="G109" s="420">
        <f>SUM(G110:G117)</f>
        <v>1324794.05</v>
      </c>
      <c r="H109" s="420">
        <f>SUM(H110:H117)</f>
        <v>1618205.95</v>
      </c>
      <c r="I109" s="420">
        <f>SUM(G109:H109)</f>
        <v>2943000</v>
      </c>
      <c r="J109" s="420">
        <f>SUM(J110:J117)</f>
        <v>5350000</v>
      </c>
    </row>
    <row r="110" spans="1:10" ht="14.1" customHeight="1" x14ac:dyDescent="0.3">
      <c r="A110" s="39"/>
      <c r="B110" s="362"/>
      <c r="C110" s="33"/>
      <c r="D110" s="79" t="s">
        <v>39</v>
      </c>
      <c r="E110" s="53" t="s">
        <v>205</v>
      </c>
      <c r="F110" s="22">
        <v>306242.3</v>
      </c>
      <c r="G110" s="22">
        <v>119372</v>
      </c>
      <c r="H110" s="22">
        <v>503628</v>
      </c>
      <c r="I110" s="54">
        <f t="shared" ref="I110:I117" si="8">SUM(G110:H110)</f>
        <v>623000</v>
      </c>
      <c r="J110" s="54">
        <v>1500000</v>
      </c>
    </row>
    <row r="111" spans="1:10" ht="14.1" customHeight="1" x14ac:dyDescent="0.3">
      <c r="A111" s="39"/>
      <c r="B111" s="362"/>
      <c r="C111" s="33"/>
      <c r="D111" s="362" t="s">
        <v>286</v>
      </c>
      <c r="E111" s="53" t="s">
        <v>312</v>
      </c>
      <c r="F111" s="22">
        <v>0</v>
      </c>
      <c r="G111" s="22">
        <v>0</v>
      </c>
      <c r="H111" s="22">
        <v>100000</v>
      </c>
      <c r="I111" s="54">
        <f t="shared" si="8"/>
        <v>100000</v>
      </c>
      <c r="J111" s="54">
        <v>150000</v>
      </c>
    </row>
    <row r="112" spans="1:10" ht="14.1" customHeight="1" x14ac:dyDescent="0.3">
      <c r="A112" s="39"/>
      <c r="B112" s="362"/>
      <c r="C112" s="33"/>
      <c r="D112" s="79" t="s">
        <v>287</v>
      </c>
      <c r="E112" s="53" t="s">
        <v>313</v>
      </c>
      <c r="F112" s="22">
        <v>0</v>
      </c>
      <c r="G112" s="22">
        <v>0</v>
      </c>
      <c r="H112" s="22">
        <v>100000</v>
      </c>
      <c r="I112" s="54">
        <f t="shared" si="8"/>
        <v>100000</v>
      </c>
      <c r="J112" s="54">
        <v>140000</v>
      </c>
    </row>
    <row r="113" spans="1:10" ht="14.1" customHeight="1" x14ac:dyDescent="0.3">
      <c r="A113" s="39"/>
      <c r="B113" s="362"/>
      <c r="C113" s="33"/>
      <c r="D113" s="79" t="s">
        <v>396</v>
      </c>
      <c r="E113" s="53" t="s">
        <v>317</v>
      </c>
      <c r="F113" s="22">
        <v>0</v>
      </c>
      <c r="G113" s="22">
        <v>0</v>
      </c>
      <c r="H113" s="22">
        <v>0</v>
      </c>
      <c r="I113" s="54">
        <f t="shared" si="8"/>
        <v>0</v>
      </c>
      <c r="J113" s="54">
        <v>150000</v>
      </c>
    </row>
    <row r="114" spans="1:10" ht="14.1" customHeight="1" x14ac:dyDescent="0.3">
      <c r="A114" s="39"/>
      <c r="B114" s="362"/>
      <c r="C114" s="33"/>
      <c r="D114" s="79" t="s">
        <v>288</v>
      </c>
      <c r="E114" s="53" t="s">
        <v>314</v>
      </c>
      <c r="F114" s="22">
        <v>896467.15</v>
      </c>
      <c r="G114" s="22">
        <v>1045197.05</v>
      </c>
      <c r="H114" s="22">
        <v>4802.95</v>
      </c>
      <c r="I114" s="54">
        <f t="shared" si="8"/>
        <v>1050000</v>
      </c>
      <c r="J114" s="54">
        <v>700000</v>
      </c>
    </row>
    <row r="115" spans="1:10" ht="14.1" customHeight="1" x14ac:dyDescent="0.3">
      <c r="A115" s="39"/>
      <c r="B115" s="362"/>
      <c r="C115" s="33"/>
      <c r="D115" s="79" t="s">
        <v>289</v>
      </c>
      <c r="E115" s="53" t="s">
        <v>315</v>
      </c>
      <c r="F115" s="22">
        <v>0</v>
      </c>
      <c r="G115" s="22">
        <v>0</v>
      </c>
      <c r="H115" s="22">
        <v>70000</v>
      </c>
      <c r="I115" s="54">
        <f t="shared" si="8"/>
        <v>70000</v>
      </c>
      <c r="J115" s="54">
        <v>70000</v>
      </c>
    </row>
    <row r="116" spans="1:10" ht="14.1" customHeight="1" x14ac:dyDescent="0.3">
      <c r="A116" s="39"/>
      <c r="B116" s="362"/>
      <c r="C116" s="33"/>
      <c r="D116" s="79" t="s">
        <v>290</v>
      </c>
      <c r="E116" s="53" t="s">
        <v>316</v>
      </c>
      <c r="F116" s="22">
        <v>0</v>
      </c>
      <c r="G116" s="22">
        <v>0</v>
      </c>
      <c r="H116" s="22">
        <v>0</v>
      </c>
      <c r="I116" s="54">
        <f t="shared" si="8"/>
        <v>0</v>
      </c>
      <c r="J116" s="54">
        <v>640000</v>
      </c>
    </row>
    <row r="117" spans="1:10" ht="14.1" customHeight="1" x14ac:dyDescent="0.3">
      <c r="A117" s="39"/>
      <c r="B117" s="362"/>
      <c r="C117" s="33"/>
      <c r="D117" s="362" t="s">
        <v>350</v>
      </c>
      <c r="E117" s="53" t="s">
        <v>318</v>
      </c>
      <c r="F117" s="22">
        <v>0</v>
      </c>
      <c r="G117" s="22">
        <v>160225</v>
      </c>
      <c r="H117" s="22">
        <v>839775</v>
      </c>
      <c r="I117" s="54">
        <f t="shared" si="8"/>
        <v>1000000</v>
      </c>
      <c r="J117" s="54">
        <v>2000000</v>
      </c>
    </row>
    <row r="118" spans="1:10" ht="14.1" customHeight="1" x14ac:dyDescent="0.3">
      <c r="A118" s="39"/>
      <c r="B118" s="442" t="s">
        <v>110</v>
      </c>
      <c r="C118" s="442"/>
      <c r="D118" s="443"/>
      <c r="E118" s="370"/>
      <c r="F118" s="38">
        <v>7905877.7800000003</v>
      </c>
      <c r="G118" s="38">
        <f>SUM(G101,G88,G82,G73,G70,G66,G64,G57,G51,G35)</f>
        <v>4882827.8599999994</v>
      </c>
      <c r="H118" s="38">
        <f>SUM(H101,H88,H82,H73,H70,H66,H64,H57,H51,H35)</f>
        <v>4874347.3900000006</v>
      </c>
      <c r="I118" s="38">
        <f>SUM(I101,I88,I82,I73,I70,I66,I64,I57,I51,I35)</f>
        <v>9757175.25</v>
      </c>
      <c r="J118" s="227">
        <f>SUM(J36:J41,J52:J56,J58:J63,J65,J67:J69,J71,J74:J81,J83:J86,J89,J90,J102:J108,J110:J117)</f>
        <v>13521800</v>
      </c>
    </row>
    <row r="119" spans="1:10" ht="14.1" customHeight="1" x14ac:dyDescent="0.3">
      <c r="A119" s="459" t="s">
        <v>16</v>
      </c>
      <c r="B119" s="442"/>
      <c r="C119" s="442"/>
      <c r="D119" s="443"/>
      <c r="E119" s="370"/>
      <c r="F119" s="420">
        <f>SUM(F101,F88,F82,F73,F70,F66,F64,F57,F51,F35)</f>
        <v>7905648.7799999993</v>
      </c>
      <c r="G119" s="38"/>
      <c r="H119" s="38"/>
      <c r="I119" s="50"/>
      <c r="J119" s="38"/>
    </row>
    <row r="120" spans="1:10" ht="14.1" customHeight="1" x14ac:dyDescent="0.3">
      <c r="A120" s="39"/>
      <c r="B120" s="445" t="s">
        <v>107</v>
      </c>
      <c r="C120" s="445"/>
      <c r="D120" s="446"/>
      <c r="E120" s="53" t="s">
        <v>206</v>
      </c>
      <c r="F120" s="54"/>
      <c r="G120" s="54"/>
      <c r="H120" s="54"/>
      <c r="I120" s="54"/>
      <c r="J120" s="54"/>
    </row>
    <row r="121" spans="1:10" ht="14.1" customHeight="1" x14ac:dyDescent="0.3">
      <c r="A121" s="39"/>
      <c r="B121" s="364"/>
      <c r="C121" s="362" t="s">
        <v>256</v>
      </c>
      <c r="D121" s="363"/>
      <c r="E121" s="53" t="s">
        <v>217</v>
      </c>
      <c r="F121" s="388">
        <f>SUM(F124:F128)</f>
        <v>0</v>
      </c>
      <c r="G121" s="54">
        <v>0</v>
      </c>
      <c r="H121" s="54">
        <v>0</v>
      </c>
      <c r="I121" s="54">
        <f t="shared" ref="I121:I179" si="9">SUM(G121:H121)</f>
        <v>0</v>
      </c>
      <c r="J121" s="191">
        <v>0</v>
      </c>
    </row>
    <row r="122" spans="1:10" ht="14.1" customHeight="1" x14ac:dyDescent="0.3">
      <c r="A122" s="39"/>
      <c r="B122" s="364"/>
      <c r="C122" s="362"/>
      <c r="D122" s="362" t="s">
        <v>435</v>
      </c>
      <c r="E122" s="53" t="s">
        <v>319</v>
      </c>
      <c r="F122" s="388">
        <v>0</v>
      </c>
      <c r="G122" s="54">
        <v>0</v>
      </c>
      <c r="H122" s="54">
        <v>0</v>
      </c>
      <c r="I122" s="54">
        <v>0</v>
      </c>
      <c r="J122" s="54">
        <v>50000</v>
      </c>
    </row>
    <row r="123" spans="1:10" ht="14.1" customHeight="1" x14ac:dyDescent="0.3">
      <c r="A123" s="39"/>
      <c r="B123" s="364"/>
      <c r="C123" s="362"/>
      <c r="D123" s="362" t="s">
        <v>436</v>
      </c>
      <c r="E123" s="53" t="s">
        <v>351</v>
      </c>
      <c r="F123" s="388">
        <v>0</v>
      </c>
      <c r="G123" s="54">
        <v>0</v>
      </c>
      <c r="H123" s="54">
        <v>0</v>
      </c>
      <c r="I123" s="54">
        <v>0</v>
      </c>
      <c r="J123" s="54">
        <v>55000</v>
      </c>
    </row>
    <row r="124" spans="1:10" ht="14.1" customHeight="1" x14ac:dyDescent="0.3">
      <c r="A124" s="39"/>
      <c r="B124" s="364"/>
      <c r="C124" s="362"/>
      <c r="D124" s="143" t="s">
        <v>47</v>
      </c>
      <c r="E124" s="53" t="s">
        <v>217</v>
      </c>
      <c r="F124" s="78">
        <v>0</v>
      </c>
      <c r="G124" s="78">
        <v>19984</v>
      </c>
      <c r="H124" s="78">
        <v>0</v>
      </c>
      <c r="I124" s="54">
        <f t="shared" si="9"/>
        <v>19984</v>
      </c>
      <c r="J124" s="54">
        <v>0</v>
      </c>
    </row>
    <row r="125" spans="1:10" ht="14.1" customHeight="1" x14ac:dyDescent="0.3">
      <c r="A125" s="39"/>
      <c r="B125" s="364"/>
      <c r="C125" s="362"/>
      <c r="D125" s="143" t="s">
        <v>434</v>
      </c>
      <c r="E125" s="53" t="s">
        <v>352</v>
      </c>
      <c r="F125" s="78">
        <v>0</v>
      </c>
      <c r="G125" s="78">
        <v>0</v>
      </c>
      <c r="H125" s="78">
        <v>0</v>
      </c>
      <c r="I125" s="54">
        <v>0</v>
      </c>
      <c r="J125" s="54">
        <v>10000</v>
      </c>
    </row>
    <row r="126" spans="1:10" ht="14.1" customHeight="1" x14ac:dyDescent="0.3">
      <c r="A126" s="39"/>
      <c r="B126" s="395"/>
      <c r="C126" s="394"/>
      <c r="D126" s="397" t="s">
        <v>473</v>
      </c>
      <c r="E126" s="53" t="s">
        <v>324</v>
      </c>
      <c r="F126" s="78">
        <v>0</v>
      </c>
      <c r="G126" s="78">
        <v>0</v>
      </c>
      <c r="H126" s="78">
        <v>0</v>
      </c>
      <c r="I126" s="54">
        <v>0</v>
      </c>
      <c r="J126" s="54">
        <v>10000</v>
      </c>
    </row>
    <row r="127" spans="1:10" ht="14.1" customHeight="1" x14ac:dyDescent="0.3">
      <c r="A127" s="39"/>
      <c r="B127" s="364"/>
      <c r="C127" s="362"/>
      <c r="D127" s="367" t="s">
        <v>249</v>
      </c>
      <c r="E127" s="53" t="s">
        <v>217</v>
      </c>
      <c r="F127" s="35">
        <v>0</v>
      </c>
      <c r="G127" s="35">
        <v>0</v>
      </c>
      <c r="H127" s="35">
        <v>15000</v>
      </c>
      <c r="I127" s="54">
        <f t="shared" si="9"/>
        <v>15000</v>
      </c>
      <c r="J127" s="54">
        <v>0</v>
      </c>
    </row>
    <row r="128" spans="1:10" ht="14.1" customHeight="1" x14ac:dyDescent="0.3">
      <c r="A128" s="39"/>
      <c r="B128" s="364"/>
      <c r="C128" s="362"/>
      <c r="D128" s="367" t="s">
        <v>250</v>
      </c>
      <c r="E128" s="53" t="s">
        <v>217</v>
      </c>
      <c r="F128" s="35">
        <v>0</v>
      </c>
      <c r="G128" s="35">
        <v>0</v>
      </c>
      <c r="H128" s="35">
        <v>4020</v>
      </c>
      <c r="I128" s="54">
        <f t="shared" si="9"/>
        <v>4020</v>
      </c>
      <c r="J128" s="54">
        <v>0</v>
      </c>
    </row>
    <row r="129" spans="1:10" ht="14.1" customHeight="1" x14ac:dyDescent="0.3">
      <c r="A129" s="39"/>
      <c r="B129" s="364"/>
      <c r="C129" s="362"/>
      <c r="D129" s="367" t="s">
        <v>437</v>
      </c>
      <c r="E129" s="53" t="s">
        <v>474</v>
      </c>
      <c r="F129" s="35"/>
      <c r="G129" s="35"/>
      <c r="H129" s="35"/>
      <c r="I129" s="54"/>
      <c r="J129" s="54">
        <v>16000</v>
      </c>
    </row>
    <row r="130" spans="1:10" ht="14.1" customHeight="1" x14ac:dyDescent="0.3">
      <c r="A130" s="39"/>
      <c r="B130" s="364"/>
      <c r="C130" s="362"/>
      <c r="D130" s="367" t="s">
        <v>418</v>
      </c>
      <c r="E130" s="53" t="s">
        <v>354</v>
      </c>
      <c r="F130" s="35">
        <v>0</v>
      </c>
      <c r="G130" s="35">
        <v>0</v>
      </c>
      <c r="H130" s="35">
        <v>0</v>
      </c>
      <c r="I130" s="54">
        <f t="shared" si="9"/>
        <v>0</v>
      </c>
      <c r="J130" s="54">
        <v>17000</v>
      </c>
    </row>
    <row r="131" spans="1:10" ht="14.1" customHeight="1" x14ac:dyDescent="0.3">
      <c r="A131" s="39"/>
      <c r="B131" s="364"/>
      <c r="C131" s="444" t="s">
        <v>135</v>
      </c>
      <c r="D131" s="446"/>
      <c r="E131" s="53" t="s">
        <v>207</v>
      </c>
      <c r="F131" s="54">
        <v>96461.8</v>
      </c>
      <c r="G131" s="54">
        <v>0</v>
      </c>
      <c r="H131" s="54">
        <v>0</v>
      </c>
      <c r="I131" s="54">
        <f t="shared" si="9"/>
        <v>0</v>
      </c>
      <c r="J131" s="54">
        <v>0</v>
      </c>
    </row>
    <row r="132" spans="1:10" ht="14.1" customHeight="1" x14ac:dyDescent="0.3">
      <c r="A132" s="233"/>
      <c r="B132" s="369"/>
      <c r="C132" s="389"/>
      <c r="D132" s="390" t="s">
        <v>439</v>
      </c>
      <c r="E132" s="53" t="s">
        <v>207</v>
      </c>
      <c r="F132" s="391">
        <v>0</v>
      </c>
      <c r="G132" s="231">
        <v>0</v>
      </c>
      <c r="H132" s="231">
        <v>0</v>
      </c>
      <c r="I132" s="231">
        <v>0</v>
      </c>
      <c r="J132" s="231">
        <v>300000</v>
      </c>
    </row>
    <row r="133" spans="1:10" ht="11.85" customHeight="1" x14ac:dyDescent="0.3">
      <c r="A133" s="55"/>
      <c r="B133" s="366"/>
      <c r="C133" s="365"/>
      <c r="D133" s="365"/>
      <c r="E133" s="194"/>
      <c r="F133" s="351"/>
      <c r="G133" s="352"/>
      <c r="H133" s="352"/>
      <c r="I133" s="352"/>
      <c r="J133" s="352"/>
    </row>
    <row r="134" spans="1:10" ht="11.85" customHeight="1" x14ac:dyDescent="0.3">
      <c r="A134" s="37"/>
      <c r="B134" s="364"/>
      <c r="C134" s="362"/>
      <c r="D134" s="362"/>
      <c r="E134" s="167"/>
      <c r="F134" s="353"/>
      <c r="G134" s="354"/>
      <c r="H134" s="354"/>
      <c r="I134" s="354"/>
      <c r="J134" s="354"/>
    </row>
    <row r="135" spans="1:10" ht="11.85" customHeight="1" x14ac:dyDescent="0.3">
      <c r="A135" s="37"/>
      <c r="B135" s="364"/>
      <c r="C135" s="362"/>
      <c r="D135" s="362"/>
      <c r="E135" s="167"/>
      <c r="F135" s="353"/>
      <c r="G135" s="354"/>
      <c r="H135" s="354"/>
      <c r="I135" s="354"/>
      <c r="J135" s="354"/>
    </row>
    <row r="136" spans="1:10" ht="11.85" customHeight="1" x14ac:dyDescent="0.3">
      <c r="A136" s="37"/>
      <c r="B136" s="364"/>
      <c r="C136" s="362"/>
      <c r="D136" s="362"/>
      <c r="E136" s="167"/>
      <c r="F136" s="353"/>
      <c r="G136" s="354"/>
      <c r="H136" s="354"/>
      <c r="I136" s="354"/>
      <c r="J136" s="354"/>
    </row>
    <row r="137" spans="1:10" ht="11.85" customHeight="1" x14ac:dyDescent="0.3">
      <c r="A137" s="37"/>
      <c r="B137" s="364"/>
      <c r="C137" s="362"/>
      <c r="D137" s="362"/>
      <c r="E137" s="167"/>
      <c r="F137" s="353"/>
      <c r="G137" s="354"/>
      <c r="H137" s="354"/>
      <c r="I137" s="354"/>
      <c r="J137" s="354"/>
    </row>
    <row r="138" spans="1:10" ht="11.85" customHeight="1" x14ac:dyDescent="0.3">
      <c r="A138" s="37"/>
      <c r="B138" s="364"/>
      <c r="C138" s="362"/>
      <c r="D138" s="362"/>
      <c r="E138" s="167"/>
      <c r="F138" s="353"/>
      <c r="G138" s="354"/>
      <c r="H138" s="354"/>
      <c r="I138" s="354"/>
      <c r="J138" s="354"/>
    </row>
    <row r="139" spans="1:10" ht="11.85" customHeight="1" x14ac:dyDescent="0.3">
      <c r="A139" s="37"/>
      <c r="B139" s="364"/>
      <c r="C139" s="362"/>
      <c r="D139" s="362"/>
      <c r="E139" s="167"/>
      <c r="F139" s="353"/>
      <c r="G139" s="354"/>
      <c r="H139" s="354"/>
      <c r="I139" s="354"/>
      <c r="J139" s="354"/>
    </row>
    <row r="140" spans="1:10" ht="11.85" customHeight="1" x14ac:dyDescent="0.3">
      <c r="A140" s="37"/>
      <c r="B140" s="364"/>
      <c r="C140" s="362"/>
      <c r="D140" s="362"/>
      <c r="E140" s="167"/>
      <c r="F140" s="353"/>
      <c r="G140" s="354"/>
      <c r="H140" s="354"/>
      <c r="I140" s="354"/>
      <c r="J140" s="354"/>
    </row>
    <row r="141" spans="1:10" ht="11.85" customHeight="1" x14ac:dyDescent="0.3">
      <c r="A141" s="37"/>
      <c r="B141" s="364"/>
      <c r="C141" s="362"/>
      <c r="D141" s="362"/>
      <c r="E141" s="167"/>
      <c r="F141" s="353"/>
      <c r="G141" s="354"/>
      <c r="H141" s="354"/>
      <c r="I141" s="354"/>
      <c r="J141" s="354"/>
    </row>
    <row r="142" spans="1:10" ht="11.85" customHeight="1" x14ac:dyDescent="0.3">
      <c r="A142" s="37"/>
      <c r="B142" s="364"/>
      <c r="C142" s="362"/>
      <c r="D142" s="362"/>
      <c r="E142" s="167"/>
      <c r="F142" s="353"/>
      <c r="G142" s="354"/>
      <c r="H142" s="354"/>
      <c r="I142" s="354"/>
      <c r="J142" s="354"/>
    </row>
    <row r="143" spans="1:10" ht="11.85" customHeight="1" x14ac:dyDescent="0.3">
      <c r="A143" s="37"/>
      <c r="B143" s="364"/>
      <c r="C143" s="362"/>
      <c r="D143" s="362"/>
      <c r="E143" s="167"/>
      <c r="F143" s="353"/>
      <c r="G143" s="354"/>
      <c r="H143" s="354"/>
      <c r="I143" s="354"/>
      <c r="J143" s="354"/>
    </row>
    <row r="144" spans="1:10" ht="11.85" customHeight="1" thickBot="1" x14ac:dyDescent="0.35">
      <c r="A144" s="487" t="s">
        <v>82</v>
      </c>
      <c r="B144" s="488"/>
      <c r="C144" s="488"/>
      <c r="D144" s="488"/>
      <c r="E144" s="355"/>
      <c r="F144" s="356"/>
      <c r="G144" s="357"/>
      <c r="H144" s="357"/>
      <c r="I144" s="357"/>
      <c r="J144" s="358" t="s">
        <v>440</v>
      </c>
    </row>
    <row r="145" spans="1:10" ht="12" customHeight="1" thickBot="1" x14ac:dyDescent="0.35">
      <c r="A145" s="25"/>
      <c r="B145" s="341"/>
      <c r="C145" s="341"/>
      <c r="D145" s="341"/>
      <c r="E145" s="27"/>
      <c r="F145" s="343"/>
      <c r="G145" s="471" t="s">
        <v>21</v>
      </c>
      <c r="H145" s="471"/>
      <c r="I145" s="471"/>
      <c r="J145" s="439" t="s">
        <v>26</v>
      </c>
    </row>
    <row r="146" spans="1:10" ht="12" customHeight="1" x14ac:dyDescent="0.3">
      <c r="A146" s="347"/>
      <c r="B146" s="348"/>
      <c r="C146" s="348"/>
      <c r="D146" s="348"/>
      <c r="E146" s="441" t="s">
        <v>18</v>
      </c>
      <c r="F146" s="344" t="s">
        <v>19</v>
      </c>
      <c r="G146" s="344" t="s">
        <v>22</v>
      </c>
      <c r="H146" s="344" t="s">
        <v>23</v>
      </c>
      <c r="I146" s="440" t="s">
        <v>24</v>
      </c>
      <c r="J146" s="440"/>
    </row>
    <row r="147" spans="1:10" ht="12" customHeight="1" x14ac:dyDescent="0.3">
      <c r="A147" s="451" t="s">
        <v>2</v>
      </c>
      <c r="B147" s="452"/>
      <c r="C147" s="452"/>
      <c r="D147" s="452"/>
      <c r="E147" s="441"/>
      <c r="F147" s="344" t="s">
        <v>20</v>
      </c>
      <c r="G147" s="344" t="s">
        <v>20</v>
      </c>
      <c r="H147" s="344" t="s">
        <v>25</v>
      </c>
      <c r="I147" s="440"/>
      <c r="J147" s="344" t="s">
        <v>27</v>
      </c>
    </row>
    <row r="148" spans="1:10" ht="12" customHeight="1" thickBot="1" x14ac:dyDescent="0.35">
      <c r="A148" s="453">
        <v>1</v>
      </c>
      <c r="B148" s="454"/>
      <c r="C148" s="454"/>
      <c r="D148" s="454"/>
      <c r="E148" s="28">
        <v>2</v>
      </c>
      <c r="F148" s="28">
        <v>3</v>
      </c>
      <c r="G148" s="28">
        <v>4</v>
      </c>
      <c r="H148" s="28">
        <v>5</v>
      </c>
      <c r="I148" s="28">
        <v>6</v>
      </c>
      <c r="J148" s="28"/>
    </row>
    <row r="149" spans="1:10" ht="11.85" customHeight="1" x14ac:dyDescent="0.3">
      <c r="A149" s="39"/>
      <c r="B149" s="69"/>
      <c r="C149" s="469" t="s">
        <v>133</v>
      </c>
      <c r="D149" s="470"/>
      <c r="E149" s="241" t="s">
        <v>208</v>
      </c>
      <c r="F149" s="54">
        <f>SUM(F151:F167)</f>
        <v>215661.33000000002</v>
      </c>
      <c r="G149" s="54">
        <f>SUM(G151:G165)</f>
        <v>0</v>
      </c>
      <c r="H149" s="54">
        <v>0</v>
      </c>
      <c r="I149" s="54">
        <f t="shared" si="9"/>
        <v>0</v>
      </c>
      <c r="J149" s="191">
        <v>0</v>
      </c>
    </row>
    <row r="150" spans="1:10" ht="11.85" customHeight="1" x14ac:dyDescent="0.3">
      <c r="A150" s="39"/>
      <c r="B150" s="340"/>
      <c r="C150" s="346"/>
      <c r="D150" s="346" t="s">
        <v>438</v>
      </c>
      <c r="E150" s="53" t="s">
        <v>353</v>
      </c>
      <c r="F150" s="54"/>
      <c r="G150" s="54"/>
      <c r="H150" s="54"/>
      <c r="I150" s="54"/>
      <c r="J150" s="54">
        <v>10000</v>
      </c>
    </row>
    <row r="151" spans="1:10" ht="11.85" customHeight="1" x14ac:dyDescent="0.3">
      <c r="A151" s="39"/>
      <c r="B151" s="69"/>
      <c r="C151" s="70"/>
      <c r="D151" s="33" t="s">
        <v>40</v>
      </c>
      <c r="E151" s="251" t="s">
        <v>208</v>
      </c>
      <c r="F151" s="66">
        <v>42974.43</v>
      </c>
      <c r="G151" s="66">
        <v>0</v>
      </c>
      <c r="H151" s="66">
        <v>45000</v>
      </c>
      <c r="I151" s="54">
        <f t="shared" si="9"/>
        <v>45000</v>
      </c>
      <c r="J151" s="54">
        <v>0</v>
      </c>
    </row>
    <row r="152" spans="1:10" ht="11.85" customHeight="1" x14ac:dyDescent="0.3">
      <c r="A152" s="39"/>
      <c r="B152" s="340"/>
      <c r="C152" s="342"/>
      <c r="D152" s="79" t="s">
        <v>424</v>
      </c>
      <c r="E152" s="53" t="s">
        <v>320</v>
      </c>
      <c r="F152" s="66">
        <v>0</v>
      </c>
      <c r="G152" s="66">
        <v>0</v>
      </c>
      <c r="H152" s="66">
        <v>0</v>
      </c>
      <c r="I152" s="66">
        <v>0</v>
      </c>
      <c r="J152" s="54">
        <v>40000</v>
      </c>
    </row>
    <row r="153" spans="1:10" ht="11.85" customHeight="1" x14ac:dyDescent="0.3">
      <c r="A153" s="39"/>
      <c r="B153" s="340"/>
      <c r="C153" s="342"/>
      <c r="D153" s="79" t="s">
        <v>425</v>
      </c>
      <c r="E153" s="53" t="s">
        <v>321</v>
      </c>
      <c r="F153" s="66">
        <v>0</v>
      </c>
      <c r="G153" s="66">
        <v>0</v>
      </c>
      <c r="H153" s="66">
        <v>0</v>
      </c>
      <c r="I153" s="66">
        <v>0</v>
      </c>
      <c r="J153" s="54">
        <v>50000</v>
      </c>
    </row>
    <row r="154" spans="1:10" ht="11.85" customHeight="1" x14ac:dyDescent="0.3">
      <c r="A154" s="39"/>
      <c r="B154" s="340"/>
      <c r="C154" s="342"/>
      <c r="D154" s="143" t="s">
        <v>426</v>
      </c>
      <c r="E154" s="53" t="s">
        <v>322</v>
      </c>
      <c r="F154" s="66">
        <v>0</v>
      </c>
      <c r="G154" s="66">
        <v>0</v>
      </c>
      <c r="H154" s="66">
        <v>0</v>
      </c>
      <c r="I154" s="66">
        <v>0</v>
      </c>
      <c r="J154" s="54">
        <v>40000</v>
      </c>
    </row>
    <row r="155" spans="1:10" ht="11.85" customHeight="1" x14ac:dyDescent="0.3">
      <c r="A155" s="39"/>
      <c r="B155" s="359"/>
      <c r="C155" s="361"/>
      <c r="D155" s="143" t="s">
        <v>446</v>
      </c>
      <c r="E155" s="53" t="s">
        <v>459</v>
      </c>
      <c r="F155" s="66">
        <v>0</v>
      </c>
      <c r="G155" s="66">
        <v>0</v>
      </c>
      <c r="H155" s="66">
        <v>0</v>
      </c>
      <c r="I155" s="66">
        <v>0</v>
      </c>
      <c r="J155" s="54">
        <v>35000</v>
      </c>
    </row>
    <row r="156" spans="1:10" ht="11.85" customHeight="1" x14ac:dyDescent="0.3">
      <c r="A156" s="39"/>
      <c r="B156" s="340"/>
      <c r="C156" s="342"/>
      <c r="D156" s="143" t="s">
        <v>429</v>
      </c>
      <c r="E156" s="53" t="s">
        <v>456</v>
      </c>
      <c r="F156" s="66">
        <v>0</v>
      </c>
      <c r="G156" s="66">
        <v>0</v>
      </c>
      <c r="H156" s="66">
        <v>0</v>
      </c>
      <c r="I156" s="66">
        <v>0</v>
      </c>
      <c r="J156" s="54">
        <v>30000</v>
      </c>
    </row>
    <row r="157" spans="1:10" ht="11.85" customHeight="1" x14ac:dyDescent="0.3">
      <c r="A157" s="39"/>
      <c r="B157" s="340"/>
      <c r="C157" s="342"/>
      <c r="D157" s="143" t="s">
        <v>430</v>
      </c>
      <c r="E157" s="53" t="s">
        <v>461</v>
      </c>
      <c r="F157" s="66">
        <v>0</v>
      </c>
      <c r="G157" s="66">
        <v>0</v>
      </c>
      <c r="H157" s="66">
        <v>0</v>
      </c>
      <c r="I157" s="66">
        <v>0</v>
      </c>
      <c r="J157" s="54">
        <v>50000</v>
      </c>
    </row>
    <row r="158" spans="1:10" ht="11.85" customHeight="1" x14ac:dyDescent="0.3">
      <c r="A158" s="39"/>
      <c r="B158" s="340"/>
      <c r="C158" s="342"/>
      <c r="D158" s="143" t="s">
        <v>431</v>
      </c>
      <c r="E158" s="53" t="s">
        <v>462</v>
      </c>
      <c r="F158" s="66">
        <v>0</v>
      </c>
      <c r="G158" s="66">
        <v>0</v>
      </c>
      <c r="H158" s="66">
        <v>0</v>
      </c>
      <c r="I158" s="66">
        <v>0</v>
      </c>
      <c r="J158" s="54">
        <v>35000</v>
      </c>
    </row>
    <row r="159" spans="1:10" ht="11.85" customHeight="1" x14ac:dyDescent="0.3">
      <c r="A159" s="39"/>
      <c r="B159" s="340"/>
      <c r="C159" s="342"/>
      <c r="D159" s="143" t="s">
        <v>501</v>
      </c>
      <c r="E159" s="53" t="s">
        <v>460</v>
      </c>
      <c r="F159" s="66">
        <v>0</v>
      </c>
      <c r="G159" s="66">
        <v>0</v>
      </c>
      <c r="H159" s="66">
        <v>0</v>
      </c>
      <c r="I159" s="66">
        <v>0</v>
      </c>
      <c r="J159" s="54">
        <v>15000</v>
      </c>
    </row>
    <row r="160" spans="1:10" ht="11.85" customHeight="1" x14ac:dyDescent="0.3">
      <c r="A160" s="39"/>
      <c r="B160" s="162"/>
      <c r="C160" s="164"/>
      <c r="D160" s="143" t="s">
        <v>80</v>
      </c>
      <c r="E160" s="251" t="s">
        <v>208</v>
      </c>
      <c r="F160" s="66">
        <v>74777.899999999994</v>
      </c>
      <c r="G160" s="66">
        <v>0</v>
      </c>
      <c r="H160" s="66">
        <v>90000</v>
      </c>
      <c r="I160" s="54">
        <f t="shared" si="9"/>
        <v>90000</v>
      </c>
      <c r="J160" s="54">
        <v>0</v>
      </c>
    </row>
    <row r="161" spans="1:10" ht="11.85" customHeight="1" x14ac:dyDescent="0.3">
      <c r="A161" s="39"/>
      <c r="B161" s="69"/>
      <c r="C161" s="70"/>
      <c r="D161" s="143" t="s">
        <v>419</v>
      </c>
      <c r="E161" s="53" t="s">
        <v>463</v>
      </c>
      <c r="F161" s="66">
        <v>0</v>
      </c>
      <c r="G161" s="66">
        <v>0</v>
      </c>
      <c r="H161" s="66">
        <v>15000</v>
      </c>
      <c r="I161" s="54">
        <f t="shared" si="9"/>
        <v>15000</v>
      </c>
      <c r="J161" s="54">
        <v>13000</v>
      </c>
    </row>
    <row r="162" spans="1:10" ht="11.85" customHeight="1" x14ac:dyDescent="0.3">
      <c r="A162" s="39"/>
      <c r="B162" s="340"/>
      <c r="C162" s="342"/>
      <c r="D162" s="143" t="s">
        <v>420</v>
      </c>
      <c r="E162" s="53" t="s">
        <v>464</v>
      </c>
      <c r="F162" s="66">
        <v>0</v>
      </c>
      <c r="G162" s="66">
        <v>0</v>
      </c>
      <c r="H162" s="66">
        <v>0</v>
      </c>
      <c r="I162" s="54">
        <v>0</v>
      </c>
      <c r="J162" s="54">
        <v>10000</v>
      </c>
    </row>
    <row r="163" spans="1:10" ht="11.85" customHeight="1" x14ac:dyDescent="0.3">
      <c r="A163" s="39"/>
      <c r="B163" s="395"/>
      <c r="C163" s="394"/>
      <c r="D163" s="143" t="s">
        <v>475</v>
      </c>
      <c r="E163" s="53" t="s">
        <v>465</v>
      </c>
      <c r="F163" s="66">
        <v>0</v>
      </c>
      <c r="G163" s="66">
        <v>0</v>
      </c>
      <c r="H163" s="66">
        <v>0</v>
      </c>
      <c r="I163" s="54">
        <v>0</v>
      </c>
      <c r="J163" s="54">
        <v>13000</v>
      </c>
    </row>
    <row r="164" spans="1:10" ht="11.85" customHeight="1" x14ac:dyDescent="0.3">
      <c r="A164" s="39"/>
      <c r="B164" s="69"/>
      <c r="C164" s="70"/>
      <c r="D164" s="36" t="s">
        <v>42</v>
      </c>
      <c r="E164" s="251" t="s">
        <v>208</v>
      </c>
      <c r="F164" s="66">
        <v>9933.2999999999993</v>
      </c>
      <c r="G164" s="66">
        <v>0</v>
      </c>
      <c r="H164" s="66">
        <v>0</v>
      </c>
      <c r="I164" s="54">
        <f t="shared" si="9"/>
        <v>0</v>
      </c>
      <c r="J164" s="54">
        <v>0</v>
      </c>
    </row>
    <row r="165" spans="1:10" ht="11.85" customHeight="1" x14ac:dyDescent="0.3">
      <c r="A165" s="39"/>
      <c r="B165" s="69"/>
      <c r="C165" s="70"/>
      <c r="D165" s="143" t="s">
        <v>79</v>
      </c>
      <c r="E165" s="251" t="s">
        <v>208</v>
      </c>
      <c r="F165" s="66">
        <v>7739.5</v>
      </c>
      <c r="G165" s="66">
        <v>0</v>
      </c>
      <c r="H165" s="66">
        <v>0</v>
      </c>
      <c r="I165" s="54">
        <f t="shared" si="9"/>
        <v>0</v>
      </c>
      <c r="J165" s="54">
        <v>0</v>
      </c>
    </row>
    <row r="166" spans="1:10" ht="11.85" customHeight="1" x14ac:dyDescent="0.3">
      <c r="A166" s="39"/>
      <c r="B166" s="270"/>
      <c r="C166" s="272"/>
      <c r="D166" s="143" t="s">
        <v>376</v>
      </c>
      <c r="E166" s="251" t="s">
        <v>208</v>
      </c>
      <c r="F166" s="66">
        <v>35236.199999999997</v>
      </c>
      <c r="G166" s="66">
        <v>0</v>
      </c>
      <c r="H166" s="66">
        <v>0</v>
      </c>
      <c r="I166" s="54">
        <f t="shared" si="9"/>
        <v>0</v>
      </c>
      <c r="J166" s="54">
        <v>0</v>
      </c>
    </row>
    <row r="167" spans="1:10" ht="11.85" customHeight="1" x14ac:dyDescent="0.3">
      <c r="A167" s="39"/>
      <c r="B167" s="270"/>
      <c r="C167" s="272"/>
      <c r="D167" s="36" t="s">
        <v>375</v>
      </c>
      <c r="E167" s="251" t="s">
        <v>208</v>
      </c>
      <c r="F167" s="66">
        <v>45000</v>
      </c>
      <c r="G167" s="66">
        <v>0</v>
      </c>
      <c r="H167" s="66">
        <v>0</v>
      </c>
      <c r="I167" s="54">
        <f t="shared" si="9"/>
        <v>0</v>
      </c>
      <c r="J167" s="54">
        <v>0</v>
      </c>
    </row>
    <row r="168" spans="1:10" ht="11.85" customHeight="1" x14ac:dyDescent="0.3">
      <c r="A168" s="39"/>
      <c r="B168" s="332"/>
      <c r="C168" s="333"/>
      <c r="D168" s="143" t="s">
        <v>412</v>
      </c>
      <c r="E168" s="53" t="s">
        <v>466</v>
      </c>
      <c r="F168" s="66">
        <v>0</v>
      </c>
      <c r="G168" s="66">
        <v>0</v>
      </c>
      <c r="H168" s="66">
        <v>0</v>
      </c>
      <c r="I168" s="54">
        <f t="shared" si="9"/>
        <v>0</v>
      </c>
      <c r="J168" s="54">
        <v>10000</v>
      </c>
    </row>
    <row r="169" spans="1:10" ht="11.85" customHeight="1" x14ac:dyDescent="0.3">
      <c r="A169" s="39"/>
      <c r="B169" s="69"/>
      <c r="C169" s="444" t="s">
        <v>136</v>
      </c>
      <c r="D169" s="467"/>
      <c r="E169" s="241" t="s">
        <v>265</v>
      </c>
      <c r="F169" s="350">
        <v>0</v>
      </c>
      <c r="G169" s="350">
        <v>0</v>
      </c>
      <c r="H169" s="350">
        <v>0</v>
      </c>
      <c r="I169" s="54">
        <f t="shared" si="9"/>
        <v>0</v>
      </c>
      <c r="J169" s="54">
        <v>0</v>
      </c>
    </row>
    <row r="170" spans="1:10" ht="11.85" customHeight="1" x14ac:dyDescent="0.3">
      <c r="A170" s="39"/>
      <c r="B170" s="340"/>
      <c r="C170" s="342"/>
      <c r="D170" s="345" t="s">
        <v>433</v>
      </c>
      <c r="E170" s="53" t="s">
        <v>325</v>
      </c>
      <c r="F170" s="350">
        <v>0</v>
      </c>
      <c r="G170" s="350">
        <v>0</v>
      </c>
      <c r="H170" s="350">
        <v>0</v>
      </c>
      <c r="I170" s="54">
        <v>0</v>
      </c>
      <c r="J170" s="54">
        <v>75000</v>
      </c>
    </row>
    <row r="171" spans="1:10" ht="11.85" customHeight="1" x14ac:dyDescent="0.3">
      <c r="A171" s="39"/>
      <c r="B171" s="69"/>
      <c r="C171" s="444" t="s">
        <v>134</v>
      </c>
      <c r="D171" s="446"/>
      <c r="E171" s="241" t="s">
        <v>210</v>
      </c>
      <c r="F171" s="66">
        <v>0</v>
      </c>
      <c r="G171" s="66">
        <v>0</v>
      </c>
      <c r="H171" s="66">
        <v>0</v>
      </c>
      <c r="I171" s="54">
        <f t="shared" si="9"/>
        <v>0</v>
      </c>
      <c r="J171" s="191">
        <v>0</v>
      </c>
    </row>
    <row r="172" spans="1:10" ht="11.85" customHeight="1" x14ac:dyDescent="0.3">
      <c r="A172" s="39"/>
      <c r="B172" s="340"/>
      <c r="C172" s="342"/>
      <c r="D172" s="345" t="s">
        <v>427</v>
      </c>
      <c r="E172" s="53" t="s">
        <v>323</v>
      </c>
      <c r="F172" s="66">
        <v>0</v>
      </c>
      <c r="G172" s="66">
        <v>0</v>
      </c>
      <c r="H172" s="66">
        <v>0</v>
      </c>
      <c r="I172" s="54">
        <v>0</v>
      </c>
      <c r="J172" s="54">
        <v>12000</v>
      </c>
    </row>
    <row r="173" spans="1:10" ht="11.85" customHeight="1" x14ac:dyDescent="0.3">
      <c r="A173" s="39"/>
      <c r="B173" s="340"/>
      <c r="C173" s="342"/>
      <c r="D173" s="345" t="s">
        <v>428</v>
      </c>
      <c r="E173" s="53" t="s">
        <v>467</v>
      </c>
      <c r="F173" s="66">
        <v>0</v>
      </c>
      <c r="G173" s="66">
        <v>0</v>
      </c>
      <c r="H173" s="66">
        <v>0</v>
      </c>
      <c r="I173" s="54">
        <v>0</v>
      </c>
      <c r="J173" s="54">
        <v>25000</v>
      </c>
    </row>
    <row r="174" spans="1:10" ht="11.85" customHeight="1" x14ac:dyDescent="0.3">
      <c r="A174" s="39"/>
      <c r="B174" s="340"/>
      <c r="C174" s="342"/>
      <c r="D174" s="345" t="s">
        <v>432</v>
      </c>
      <c r="E174" s="53" t="s">
        <v>468</v>
      </c>
      <c r="F174" s="66">
        <v>0</v>
      </c>
      <c r="G174" s="66">
        <v>0</v>
      </c>
      <c r="H174" s="66">
        <v>0</v>
      </c>
      <c r="I174" s="54">
        <v>0</v>
      </c>
      <c r="J174" s="54">
        <v>40000</v>
      </c>
    </row>
    <row r="175" spans="1:10" ht="11.85" customHeight="1" x14ac:dyDescent="0.3">
      <c r="A175" s="39"/>
      <c r="B175" s="395"/>
      <c r="C175" s="394"/>
      <c r="D175" s="396" t="s">
        <v>476</v>
      </c>
      <c r="E175" s="53" t="s">
        <v>469</v>
      </c>
      <c r="F175" s="66">
        <v>0</v>
      </c>
      <c r="G175" s="66">
        <v>0</v>
      </c>
      <c r="H175" s="66">
        <v>0</v>
      </c>
      <c r="I175" s="54">
        <v>0</v>
      </c>
      <c r="J175" s="54">
        <v>20000</v>
      </c>
    </row>
    <row r="176" spans="1:10" ht="11.85" customHeight="1" x14ac:dyDescent="0.3">
      <c r="A176" s="39"/>
      <c r="B176" s="162"/>
      <c r="C176" s="164"/>
      <c r="D176" s="165" t="s">
        <v>248</v>
      </c>
      <c r="F176" s="66">
        <v>0</v>
      </c>
      <c r="G176" s="66">
        <v>0</v>
      </c>
      <c r="H176" s="66">
        <v>20000</v>
      </c>
      <c r="I176" s="54">
        <f t="shared" si="9"/>
        <v>20000</v>
      </c>
      <c r="J176" s="54">
        <v>0</v>
      </c>
    </row>
    <row r="177" spans="1:11" ht="11.85" customHeight="1" x14ac:dyDescent="0.3">
      <c r="A177" s="39"/>
      <c r="B177" s="332"/>
      <c r="C177" s="333"/>
      <c r="D177" s="345" t="s">
        <v>422</v>
      </c>
      <c r="E177" s="53" t="s">
        <v>470</v>
      </c>
      <c r="F177" s="66">
        <v>0</v>
      </c>
      <c r="G177" s="66">
        <v>0</v>
      </c>
      <c r="H177" s="66">
        <v>0</v>
      </c>
      <c r="I177" s="54">
        <f t="shared" si="9"/>
        <v>0</v>
      </c>
      <c r="J177" s="54">
        <v>6500</v>
      </c>
    </row>
    <row r="178" spans="1:11" ht="11.85" customHeight="1" x14ac:dyDescent="0.3">
      <c r="A178" s="39"/>
      <c r="B178" s="340"/>
      <c r="C178" s="342"/>
      <c r="D178" s="345" t="s">
        <v>423</v>
      </c>
      <c r="E178" s="53" t="s">
        <v>471</v>
      </c>
      <c r="F178" s="66">
        <v>0</v>
      </c>
      <c r="G178" s="66">
        <v>0</v>
      </c>
      <c r="H178" s="66">
        <v>0</v>
      </c>
      <c r="I178" s="54">
        <v>0</v>
      </c>
      <c r="J178" s="54">
        <v>6500</v>
      </c>
    </row>
    <row r="179" spans="1:11" ht="11.85" customHeight="1" x14ac:dyDescent="0.3">
      <c r="A179" s="39"/>
      <c r="B179" s="332"/>
      <c r="C179" s="333"/>
      <c r="D179" s="345" t="s">
        <v>421</v>
      </c>
      <c r="E179" s="53" t="s">
        <v>472</v>
      </c>
      <c r="F179" s="66">
        <v>0</v>
      </c>
      <c r="G179" s="66">
        <v>0</v>
      </c>
      <c r="H179" s="66">
        <v>0</v>
      </c>
      <c r="I179" s="54">
        <f t="shared" si="9"/>
        <v>0</v>
      </c>
      <c r="J179" s="54">
        <v>15500</v>
      </c>
    </row>
    <row r="180" spans="1:11" ht="11.85" customHeight="1" x14ac:dyDescent="0.3">
      <c r="A180" s="39"/>
      <c r="B180" s="442" t="s">
        <v>111</v>
      </c>
      <c r="C180" s="442"/>
      <c r="D180" s="443"/>
      <c r="E180" s="91"/>
      <c r="F180" s="38">
        <f>SUM(F149,F171,F131,F169)</f>
        <v>312123.13</v>
      </c>
      <c r="G180" s="38">
        <f>SUM(G124)</f>
        <v>19984</v>
      </c>
      <c r="H180" s="38">
        <f>SUM(H176,H161,H160,H151,H128,H127)</f>
        <v>189020</v>
      </c>
      <c r="I180" s="38">
        <f>SUM(I176,I161,I160,I151,I128,I127,I124)</f>
        <v>209004</v>
      </c>
      <c r="J180" s="38">
        <f>SUM(J121:J179)</f>
        <v>1009500</v>
      </c>
      <c r="K180" s="240" t="s">
        <v>60</v>
      </c>
    </row>
    <row r="181" spans="1:11" ht="14.25" customHeight="1" thickBot="1" x14ac:dyDescent="0.35">
      <c r="A181" s="463" t="s">
        <v>17</v>
      </c>
      <c r="B181" s="464"/>
      <c r="C181" s="464"/>
      <c r="D181" s="465"/>
      <c r="E181" s="30"/>
      <c r="F181" s="160">
        <f>SUM(F180,F118,F33)</f>
        <v>11754566.33</v>
      </c>
      <c r="G181" s="160">
        <f>SUM(G180,G118,G33)</f>
        <v>6710314.7299999995</v>
      </c>
      <c r="H181" s="160">
        <f>SUM(H180,H118,H33)</f>
        <v>7287420.5200000005</v>
      </c>
      <c r="I181" s="160">
        <f>SUM(I180,I118,I33)</f>
        <v>13997735.25</v>
      </c>
      <c r="J181" s="160">
        <f>SUM(J180,J118,J33)</f>
        <v>18581240</v>
      </c>
    </row>
    <row r="182" spans="1:11" ht="11.85" customHeight="1" thickTop="1" x14ac:dyDescent="0.3">
      <c r="A182" s="55"/>
      <c r="B182" s="56"/>
      <c r="C182" s="56"/>
      <c r="D182" s="56"/>
      <c r="E182" s="29"/>
      <c r="F182" s="57"/>
      <c r="G182" s="57"/>
      <c r="H182" s="57"/>
      <c r="I182" s="57"/>
      <c r="J182" s="57"/>
    </row>
    <row r="183" spans="1:11" ht="11.85" customHeight="1" x14ac:dyDescent="0.3">
      <c r="E183" s="95"/>
    </row>
    <row r="184" spans="1:11" ht="11.85" customHeight="1" x14ac:dyDescent="0.3"/>
    <row r="185" spans="1:11" ht="11.85" customHeight="1" x14ac:dyDescent="0.3"/>
    <row r="186" spans="1:11" ht="11.85" customHeight="1" x14ac:dyDescent="0.3">
      <c r="A186" s="460"/>
      <c r="B186" s="460"/>
      <c r="C186" s="460"/>
      <c r="D186" s="460"/>
      <c r="E186" s="460"/>
      <c r="F186" s="460"/>
      <c r="G186" s="460"/>
      <c r="H186" s="466"/>
      <c r="I186" s="466"/>
      <c r="J186" s="466"/>
    </row>
    <row r="187" spans="1:11" ht="11.85" customHeight="1" x14ac:dyDescent="0.3">
      <c r="A187" s="461"/>
      <c r="B187" s="462"/>
      <c r="C187" s="462"/>
      <c r="D187" s="462"/>
      <c r="E187" s="461"/>
      <c r="F187" s="462"/>
      <c r="G187" s="462"/>
      <c r="H187" s="455"/>
      <c r="I187" s="455"/>
      <c r="J187" s="455"/>
    </row>
  </sheetData>
  <mergeCells count="92">
    <mergeCell ref="A46:D46"/>
    <mergeCell ref="A96:D96"/>
    <mergeCell ref="A144:D144"/>
    <mergeCell ref="A148:D148"/>
    <mergeCell ref="G145:I145"/>
    <mergeCell ref="C52:D52"/>
    <mergeCell ref="C53:D53"/>
    <mergeCell ref="B57:D57"/>
    <mergeCell ref="C54:D54"/>
    <mergeCell ref="C56:D56"/>
    <mergeCell ref="C67:D67"/>
    <mergeCell ref="C55:D55"/>
    <mergeCell ref="G97:I97"/>
    <mergeCell ref="J145:J146"/>
    <mergeCell ref="E146:E147"/>
    <mergeCell ref="I146:I147"/>
    <mergeCell ref="A147:D147"/>
    <mergeCell ref="C15:D15"/>
    <mergeCell ref="C105:D105"/>
    <mergeCell ref="C71:D71"/>
    <mergeCell ref="C72:D72"/>
    <mergeCell ref="C74:D74"/>
    <mergeCell ref="B88:D88"/>
    <mergeCell ref="C83:D83"/>
    <mergeCell ref="C104:D104"/>
    <mergeCell ref="C89:D89"/>
    <mergeCell ref="A100:D100"/>
    <mergeCell ref="A99:D99"/>
    <mergeCell ref="G47:I47"/>
    <mergeCell ref="A9:D9"/>
    <mergeCell ref="A11:D11"/>
    <mergeCell ref="B12:D12"/>
    <mergeCell ref="C13:D13"/>
    <mergeCell ref="B14:D14"/>
    <mergeCell ref="A3:J3"/>
    <mergeCell ref="A4:J4"/>
    <mergeCell ref="A5:D5"/>
    <mergeCell ref="G6:I6"/>
    <mergeCell ref="J6:J7"/>
    <mergeCell ref="E7:E8"/>
    <mergeCell ref="I7:I8"/>
    <mergeCell ref="G7:G8"/>
    <mergeCell ref="H7:H8"/>
    <mergeCell ref="A7:D8"/>
    <mergeCell ref="H186:J186"/>
    <mergeCell ref="C169:D169"/>
    <mergeCell ref="C58:D58"/>
    <mergeCell ref="C61:D61"/>
    <mergeCell ref="C65:D65"/>
    <mergeCell ref="C103:D103"/>
    <mergeCell ref="B64:D64"/>
    <mergeCell ref="B66:D66"/>
    <mergeCell ref="C75:D75"/>
    <mergeCell ref="B70:D70"/>
    <mergeCell ref="B73:D73"/>
    <mergeCell ref="B82:D82"/>
    <mergeCell ref="C149:D149"/>
    <mergeCell ref="C69:D69"/>
    <mergeCell ref="C90:D90"/>
    <mergeCell ref="C106:D106"/>
    <mergeCell ref="H187:J187"/>
    <mergeCell ref="B101:D101"/>
    <mergeCell ref="B118:D118"/>
    <mergeCell ref="A119:D119"/>
    <mergeCell ref="B120:D120"/>
    <mergeCell ref="B180:D180"/>
    <mergeCell ref="A186:D186"/>
    <mergeCell ref="A187:D187"/>
    <mergeCell ref="E186:G186"/>
    <mergeCell ref="E187:G187"/>
    <mergeCell ref="C102:D102"/>
    <mergeCell ref="A181:D181"/>
    <mergeCell ref="C109:D109"/>
    <mergeCell ref="C107:D107"/>
    <mergeCell ref="C131:D131"/>
    <mergeCell ref="C171:D171"/>
    <mergeCell ref="J97:J98"/>
    <mergeCell ref="E98:E99"/>
    <mergeCell ref="I98:I99"/>
    <mergeCell ref="B33:D33"/>
    <mergeCell ref="B35:D35"/>
    <mergeCell ref="C39:D39"/>
    <mergeCell ref="C40:D40"/>
    <mergeCell ref="C36:D36"/>
    <mergeCell ref="C37:D37"/>
    <mergeCell ref="C38:D38"/>
    <mergeCell ref="J47:J48"/>
    <mergeCell ref="E48:E49"/>
    <mergeCell ref="I48:I49"/>
    <mergeCell ref="B51:D51"/>
    <mergeCell ref="A49:D49"/>
    <mergeCell ref="A50:D50"/>
  </mergeCells>
  <pageMargins left="1.22" right="0.3" top="0.11" bottom="0.03" header="0" footer="0"/>
  <pageSetup paperSize="25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3:J79"/>
  <sheetViews>
    <sheetView topLeftCell="C19" workbookViewId="0">
      <selection activeCell="F37" sqref="F37"/>
    </sheetView>
  </sheetViews>
  <sheetFormatPr defaultColWidth="9.109375" defaultRowHeight="14.1" customHeight="1" x14ac:dyDescent="0.3"/>
  <cols>
    <col min="1" max="1" width="4.33203125" style="40" customWidth="1"/>
    <col min="2" max="2" width="3.6640625" style="40" customWidth="1"/>
    <col min="3" max="3" width="3.44140625" style="40" customWidth="1"/>
    <col min="4" max="4" width="38.6640625" style="40" customWidth="1"/>
    <col min="5" max="5" width="17.109375" style="40" customWidth="1"/>
    <col min="6" max="6" width="16.33203125" style="40" customWidth="1"/>
    <col min="7" max="7" width="16" style="40" customWidth="1"/>
    <col min="8" max="8" width="15.109375" style="40" customWidth="1"/>
    <col min="9" max="9" width="15.6640625" style="40" customWidth="1"/>
    <col min="10" max="10" width="16" style="40" customWidth="1"/>
    <col min="11" max="16384" width="9.109375" style="40"/>
  </cols>
  <sheetData>
    <row r="3" spans="1:10" s="372" customFormat="1" ht="14.1" customHeight="1" x14ac:dyDescent="0.3">
      <c r="J3" s="381" t="s">
        <v>271</v>
      </c>
    </row>
    <row r="4" spans="1:10" s="372" customFormat="1" ht="14.1" customHeight="1" x14ac:dyDescent="0.3">
      <c r="A4" s="372" t="s">
        <v>0</v>
      </c>
      <c r="J4" s="382" t="s">
        <v>28</v>
      </c>
    </row>
    <row r="5" spans="1:10" s="31" customFormat="1" ht="14.1" customHeight="1" x14ac:dyDescent="0.3">
      <c r="A5" s="409" t="s">
        <v>385</v>
      </c>
      <c r="B5" s="410"/>
      <c r="C5" s="410" t="s">
        <v>386</v>
      </c>
      <c r="D5" s="410"/>
      <c r="E5" s="360"/>
      <c r="F5" s="49"/>
      <c r="G5" s="49"/>
      <c r="H5" s="49"/>
      <c r="I5" s="49"/>
      <c r="J5" s="208"/>
    </row>
    <row r="6" spans="1:10" s="372" customFormat="1" ht="14.1" customHeight="1" x14ac:dyDescent="0.3">
      <c r="A6" s="502" t="s">
        <v>445</v>
      </c>
      <c r="B6" s="502"/>
      <c r="C6" s="502"/>
      <c r="D6" s="502"/>
      <c r="E6" s="502"/>
      <c r="F6" s="502"/>
      <c r="G6" s="502"/>
      <c r="H6" s="502"/>
      <c r="I6" s="502"/>
      <c r="J6" s="502"/>
    </row>
    <row r="8" spans="1:10" ht="14.1" customHeight="1" thickBot="1" x14ac:dyDescent="0.35">
      <c r="A8" s="40" t="s">
        <v>91</v>
      </c>
    </row>
    <row r="9" spans="1:10" ht="14.1" customHeight="1" thickBot="1" x14ac:dyDescent="0.35">
      <c r="A9" s="25"/>
      <c r="B9" s="26"/>
      <c r="C9" s="26"/>
      <c r="D9" s="26"/>
      <c r="E9" s="27"/>
      <c r="F9" s="303"/>
      <c r="G9" s="471" t="s">
        <v>21</v>
      </c>
      <c r="H9" s="471"/>
      <c r="I9" s="471"/>
      <c r="J9" s="439" t="s">
        <v>26</v>
      </c>
    </row>
    <row r="10" spans="1:10" ht="14.1" customHeight="1" x14ac:dyDescent="0.3">
      <c r="A10" s="476" t="s">
        <v>2</v>
      </c>
      <c r="B10" s="477"/>
      <c r="C10" s="477"/>
      <c r="D10" s="478"/>
      <c r="E10" s="472" t="s">
        <v>18</v>
      </c>
      <c r="F10" s="304" t="s">
        <v>19</v>
      </c>
      <c r="G10" s="474" t="s">
        <v>20</v>
      </c>
      <c r="H10" s="474" t="s">
        <v>25</v>
      </c>
      <c r="I10" s="474" t="s">
        <v>24</v>
      </c>
      <c r="J10" s="440"/>
    </row>
    <row r="11" spans="1:10" ht="14.1" customHeight="1" thickBot="1" x14ac:dyDescent="0.35">
      <c r="A11" s="479"/>
      <c r="B11" s="480"/>
      <c r="C11" s="480"/>
      <c r="D11" s="481"/>
      <c r="E11" s="473"/>
      <c r="F11" s="318" t="s">
        <v>20</v>
      </c>
      <c r="G11" s="475"/>
      <c r="H11" s="475"/>
      <c r="I11" s="475"/>
      <c r="J11" s="318" t="s">
        <v>27</v>
      </c>
    </row>
    <row r="12" spans="1:10" ht="14.1" customHeight="1" x14ac:dyDescent="0.3">
      <c r="A12" s="482"/>
      <c r="B12" s="483"/>
      <c r="C12" s="483"/>
      <c r="D12" s="507"/>
      <c r="E12" s="314"/>
      <c r="F12" s="314"/>
      <c r="G12" s="314"/>
      <c r="H12" s="314"/>
      <c r="I12" s="314"/>
      <c r="J12" s="314"/>
    </row>
    <row r="13" spans="1:10" ht="14.1" customHeight="1" x14ac:dyDescent="0.3">
      <c r="A13" s="459" t="s">
        <v>83</v>
      </c>
      <c r="B13" s="442"/>
      <c r="C13" s="442"/>
      <c r="D13" s="443"/>
      <c r="E13" s="315"/>
      <c r="F13" s="14"/>
      <c r="G13" s="14"/>
      <c r="H13" s="14"/>
      <c r="I13" s="14"/>
      <c r="J13" s="14"/>
    </row>
    <row r="14" spans="1:10" ht="14.1" customHeight="1" x14ac:dyDescent="0.3">
      <c r="A14" s="32"/>
      <c r="B14" s="445" t="s">
        <v>3</v>
      </c>
      <c r="C14" s="445"/>
      <c r="D14" s="446"/>
      <c r="E14" s="53" t="s">
        <v>184</v>
      </c>
      <c r="F14" s="14"/>
      <c r="G14" s="14"/>
      <c r="H14" s="14"/>
      <c r="I14" s="14"/>
      <c r="J14" s="14"/>
    </row>
    <row r="15" spans="1:10" ht="14.1" customHeight="1" x14ac:dyDescent="0.3">
      <c r="A15" s="32"/>
      <c r="B15" s="33"/>
      <c r="C15" s="445" t="s">
        <v>4</v>
      </c>
      <c r="D15" s="446"/>
      <c r="E15" s="135" t="s">
        <v>99</v>
      </c>
      <c r="F15" s="22">
        <v>1430639.5</v>
      </c>
      <c r="G15" s="22">
        <v>745261</v>
      </c>
      <c r="H15" s="22">
        <v>885227</v>
      </c>
      <c r="I15" s="22">
        <f>SUM(G15:H15)</f>
        <v>1630488</v>
      </c>
      <c r="J15" s="22">
        <v>1662624</v>
      </c>
    </row>
    <row r="16" spans="1:10" ht="14.1" customHeight="1" x14ac:dyDescent="0.3">
      <c r="A16" s="32"/>
      <c r="B16" s="445" t="s">
        <v>5</v>
      </c>
      <c r="C16" s="445"/>
      <c r="D16" s="446"/>
      <c r="E16" s="53" t="s">
        <v>185</v>
      </c>
      <c r="F16" s="418">
        <f>SUM(F18:F25)</f>
        <v>442143</v>
      </c>
      <c r="G16" s="418">
        <f t="shared" ref="G16:J16" si="0">SUM(G18:G25)</f>
        <v>225013</v>
      </c>
      <c r="H16" s="418">
        <f t="shared" si="0"/>
        <v>281735</v>
      </c>
      <c r="I16" s="418">
        <f t="shared" si="0"/>
        <v>506748</v>
      </c>
      <c r="J16" s="418">
        <f t="shared" si="0"/>
        <v>482104</v>
      </c>
    </row>
    <row r="17" spans="1:10" ht="14.1" customHeight="1" x14ac:dyDescent="0.3">
      <c r="A17" s="32"/>
      <c r="B17" s="31"/>
      <c r="C17" s="445" t="s">
        <v>6</v>
      </c>
      <c r="D17" s="446"/>
      <c r="E17" s="265" t="s">
        <v>100</v>
      </c>
      <c r="F17" s="22">
        <v>159000</v>
      </c>
      <c r="G17" s="22">
        <v>74000</v>
      </c>
      <c r="H17" s="22">
        <v>118000</v>
      </c>
      <c r="I17" s="22">
        <f t="shared" ref="I17:I25" si="1">SUM(G17:H17)</f>
        <v>192000</v>
      </c>
      <c r="J17" s="22">
        <v>144000</v>
      </c>
    </row>
    <row r="18" spans="1:10" ht="14.1" customHeight="1" x14ac:dyDescent="0.3">
      <c r="A18" s="32"/>
      <c r="B18" s="31"/>
      <c r="C18" s="445" t="s">
        <v>154</v>
      </c>
      <c r="D18" s="446"/>
      <c r="E18" s="265" t="s">
        <v>169</v>
      </c>
      <c r="F18" s="22">
        <v>67500</v>
      </c>
      <c r="G18" s="22">
        <v>33750</v>
      </c>
      <c r="H18" s="22">
        <v>33750</v>
      </c>
      <c r="I18" s="22">
        <f t="shared" si="1"/>
        <v>67500</v>
      </c>
      <c r="J18" s="22">
        <v>67500</v>
      </c>
    </row>
    <row r="19" spans="1:10" ht="14.1" customHeight="1" x14ac:dyDescent="0.3">
      <c r="A19" s="32"/>
      <c r="B19" s="31"/>
      <c r="C19" s="445" t="s">
        <v>155</v>
      </c>
      <c r="D19" s="446"/>
      <c r="E19" s="265" t="s">
        <v>170</v>
      </c>
      <c r="F19" s="22">
        <v>67500</v>
      </c>
      <c r="G19" s="22">
        <v>33750</v>
      </c>
      <c r="H19" s="22">
        <v>33750</v>
      </c>
      <c r="I19" s="22">
        <f t="shared" si="1"/>
        <v>67500</v>
      </c>
      <c r="J19" s="22">
        <v>67500</v>
      </c>
    </row>
    <row r="20" spans="1:10" ht="14.1" customHeight="1" x14ac:dyDescent="0.3">
      <c r="A20" s="32"/>
      <c r="B20" s="31"/>
      <c r="C20" s="445" t="s">
        <v>156</v>
      </c>
      <c r="D20" s="446"/>
      <c r="E20" s="265" t="s">
        <v>171</v>
      </c>
      <c r="F20" s="22">
        <v>30000</v>
      </c>
      <c r="G20" s="22">
        <v>30000</v>
      </c>
      <c r="H20" s="22">
        <v>10000</v>
      </c>
      <c r="I20" s="22">
        <f t="shared" si="1"/>
        <v>40000</v>
      </c>
      <c r="J20" s="22">
        <v>30000</v>
      </c>
    </row>
    <row r="21" spans="1:10" ht="14.1" customHeight="1" x14ac:dyDescent="0.3">
      <c r="A21" s="32"/>
      <c r="B21" s="31"/>
      <c r="C21" s="445" t="s">
        <v>159</v>
      </c>
      <c r="D21" s="446"/>
      <c r="E21" s="265" t="s">
        <v>174</v>
      </c>
      <c r="F21" s="22">
        <v>10000</v>
      </c>
      <c r="G21" s="22">
        <v>0</v>
      </c>
      <c r="H21" s="22">
        <v>0</v>
      </c>
      <c r="I21" s="22">
        <f t="shared" si="1"/>
        <v>0</v>
      </c>
      <c r="J21" s="22">
        <v>0</v>
      </c>
    </row>
    <row r="22" spans="1:10" ht="14.1" customHeight="1" x14ac:dyDescent="0.3">
      <c r="A22" s="32"/>
      <c r="B22" s="31"/>
      <c r="C22" s="445" t="s">
        <v>163</v>
      </c>
      <c r="D22" s="446"/>
      <c r="E22" s="265" t="s">
        <v>176</v>
      </c>
      <c r="F22" s="22">
        <v>5000</v>
      </c>
      <c r="G22" s="22">
        <v>0</v>
      </c>
      <c r="H22" s="22">
        <v>0</v>
      </c>
      <c r="I22" s="22">
        <f t="shared" si="1"/>
        <v>0</v>
      </c>
      <c r="J22" s="22">
        <v>10000</v>
      </c>
    </row>
    <row r="23" spans="1:10" ht="14.1" customHeight="1" x14ac:dyDescent="0.3">
      <c r="A23" s="32"/>
      <c r="B23" s="31"/>
      <c r="C23" s="445" t="s">
        <v>162</v>
      </c>
      <c r="D23" s="446"/>
      <c r="E23" s="265" t="s">
        <v>178</v>
      </c>
      <c r="F23" s="22">
        <v>127016</v>
      </c>
      <c r="G23" s="22">
        <v>0</v>
      </c>
      <c r="H23" s="22">
        <v>135874</v>
      </c>
      <c r="I23" s="22">
        <f t="shared" si="1"/>
        <v>135874</v>
      </c>
      <c r="J23" s="22">
        <v>138552</v>
      </c>
    </row>
    <row r="24" spans="1:10" ht="14.1" customHeight="1" x14ac:dyDescent="0.3">
      <c r="A24" s="32"/>
      <c r="B24" s="31"/>
      <c r="C24" s="445" t="s">
        <v>282</v>
      </c>
      <c r="D24" s="446"/>
      <c r="E24" s="265" t="s">
        <v>178</v>
      </c>
      <c r="F24" s="22">
        <v>102627</v>
      </c>
      <c r="G24" s="22">
        <v>127513</v>
      </c>
      <c r="H24" s="22">
        <v>8361</v>
      </c>
      <c r="I24" s="22">
        <f t="shared" si="1"/>
        <v>135874</v>
      </c>
      <c r="J24" s="22">
        <v>138552</v>
      </c>
    </row>
    <row r="25" spans="1:10" ht="14.1" customHeight="1" x14ac:dyDescent="0.3">
      <c r="A25" s="32"/>
      <c r="B25" s="31"/>
      <c r="C25" s="445" t="s">
        <v>164</v>
      </c>
      <c r="D25" s="446"/>
      <c r="E25" s="265" t="s">
        <v>179</v>
      </c>
      <c r="F25" s="22">
        <v>32500</v>
      </c>
      <c r="G25" s="22">
        <v>0</v>
      </c>
      <c r="H25" s="22">
        <v>60000</v>
      </c>
      <c r="I25" s="22">
        <f t="shared" si="1"/>
        <v>60000</v>
      </c>
      <c r="J25" s="22">
        <v>30000</v>
      </c>
    </row>
    <row r="26" spans="1:10" ht="14.1" customHeight="1" x14ac:dyDescent="0.3">
      <c r="A26" s="32"/>
      <c r="B26" s="33" t="s">
        <v>81</v>
      </c>
      <c r="C26" s="33"/>
      <c r="D26" s="34"/>
      <c r="E26" s="53" t="s">
        <v>180</v>
      </c>
      <c r="F26" s="418">
        <f>SUM(F27:F30)</f>
        <v>223609.74</v>
      </c>
      <c r="G26" s="418">
        <f t="shared" ref="G26:J26" si="2">SUM(G27:G30)</f>
        <v>106661.57</v>
      </c>
      <c r="H26" s="418">
        <f t="shared" si="2"/>
        <v>148980.43</v>
      </c>
      <c r="I26" s="418">
        <f t="shared" si="2"/>
        <v>255642</v>
      </c>
      <c r="J26" s="418">
        <f t="shared" si="2"/>
        <v>233337</v>
      </c>
    </row>
    <row r="27" spans="1:10" ht="14.1" customHeight="1" x14ac:dyDescent="0.3">
      <c r="A27" s="32"/>
      <c r="B27" s="31"/>
      <c r="C27" s="133" t="s">
        <v>165</v>
      </c>
      <c r="D27" s="131"/>
      <c r="E27" s="53" t="s">
        <v>181</v>
      </c>
      <c r="F27" s="22">
        <v>171676.74</v>
      </c>
      <c r="G27" s="22">
        <v>89431.32</v>
      </c>
      <c r="H27" s="22">
        <v>106230.68</v>
      </c>
      <c r="I27" s="14">
        <f>SUM(G27:H27)</f>
        <v>195662</v>
      </c>
      <c r="J27" s="14">
        <v>199518</v>
      </c>
    </row>
    <row r="28" spans="1:10" ht="14.1" customHeight="1" x14ac:dyDescent="0.3">
      <c r="A28" s="32"/>
      <c r="B28" s="31"/>
      <c r="C28" s="133" t="s">
        <v>166</v>
      </c>
      <c r="D28" s="131"/>
      <c r="E28" s="53" t="s">
        <v>182</v>
      </c>
      <c r="F28" s="22">
        <v>28612.29</v>
      </c>
      <c r="G28" s="22">
        <v>5540.32</v>
      </c>
      <c r="H28" s="22">
        <v>27073.68</v>
      </c>
      <c r="I28" s="14">
        <f>SUM(G28:H28)</f>
        <v>32614</v>
      </c>
      <c r="J28" s="14">
        <v>7200</v>
      </c>
    </row>
    <row r="29" spans="1:10" ht="14.1" customHeight="1" x14ac:dyDescent="0.3">
      <c r="A29" s="32"/>
      <c r="B29" s="31"/>
      <c r="C29" s="133" t="s">
        <v>167</v>
      </c>
      <c r="D29" s="131"/>
      <c r="E29" s="53" t="s">
        <v>186</v>
      </c>
      <c r="F29" s="22">
        <v>15712.5</v>
      </c>
      <c r="G29" s="22">
        <v>8062.5</v>
      </c>
      <c r="H29" s="22">
        <v>10087.5</v>
      </c>
      <c r="I29" s="14">
        <f>SUM(G29:H29)</f>
        <v>18150</v>
      </c>
      <c r="J29" s="14">
        <v>19478</v>
      </c>
    </row>
    <row r="30" spans="1:10" ht="14.1" customHeight="1" x14ac:dyDescent="0.3">
      <c r="A30" s="32"/>
      <c r="B30" s="31"/>
      <c r="C30" s="133" t="s">
        <v>168</v>
      </c>
      <c r="D30" s="131"/>
      <c r="E30" s="53" t="s">
        <v>183</v>
      </c>
      <c r="F30" s="22">
        <v>7608.21</v>
      </c>
      <c r="G30" s="22">
        <v>3627.43</v>
      </c>
      <c r="H30" s="22">
        <v>5588.57</v>
      </c>
      <c r="I30" s="14">
        <f>SUM(G30:H30)</f>
        <v>9216</v>
      </c>
      <c r="J30" s="14">
        <v>7141</v>
      </c>
    </row>
    <row r="31" spans="1:10" ht="14.1" customHeight="1" x14ac:dyDescent="0.3">
      <c r="A31" s="32"/>
      <c r="B31" s="132" t="s">
        <v>7</v>
      </c>
      <c r="C31" s="131"/>
      <c r="E31" s="53" t="s">
        <v>187</v>
      </c>
      <c r="F31" s="14"/>
      <c r="G31" s="14"/>
      <c r="H31" s="14"/>
      <c r="I31" s="14"/>
      <c r="J31" s="14"/>
    </row>
    <row r="32" spans="1:10" ht="14.1" customHeight="1" x14ac:dyDescent="0.3">
      <c r="A32" s="32"/>
      <c r="B32" s="33"/>
      <c r="C32" s="134" t="s">
        <v>7</v>
      </c>
      <c r="D32" s="131"/>
      <c r="E32" s="53" t="s">
        <v>183</v>
      </c>
      <c r="F32" s="417">
        <f>SUM(F33,F34)</f>
        <v>162016</v>
      </c>
      <c r="G32" s="417"/>
      <c r="H32" s="417"/>
      <c r="I32" s="417"/>
      <c r="J32" s="417"/>
    </row>
    <row r="33" spans="1:10" ht="14.1" customHeight="1" x14ac:dyDescent="0.3">
      <c r="A33" s="32"/>
      <c r="B33" s="33"/>
      <c r="C33" s="468" t="s">
        <v>292</v>
      </c>
      <c r="D33" s="467"/>
      <c r="E33" s="53"/>
      <c r="F33" s="22">
        <v>35000</v>
      </c>
      <c r="G33" s="22">
        <v>0</v>
      </c>
      <c r="H33" s="22">
        <v>40000</v>
      </c>
      <c r="I33" s="22">
        <f>SUM(G33:H33)</f>
        <v>40000</v>
      </c>
      <c r="J33" s="22">
        <v>30000</v>
      </c>
    </row>
    <row r="34" spans="1:10" ht="14.1" customHeight="1" x14ac:dyDescent="0.3">
      <c r="A34" s="32"/>
      <c r="B34" s="33"/>
      <c r="C34" s="281" t="s">
        <v>378</v>
      </c>
      <c r="D34" s="280"/>
      <c r="E34" s="53"/>
      <c r="F34" s="326">
        <v>127016</v>
      </c>
      <c r="G34" s="416">
        <v>0</v>
      </c>
      <c r="H34" s="416">
        <v>0</v>
      </c>
      <c r="I34" s="416">
        <v>0</v>
      </c>
      <c r="J34" s="416">
        <v>0</v>
      </c>
    </row>
    <row r="35" spans="1:10" ht="14.1" customHeight="1" x14ac:dyDescent="0.3">
      <c r="A35" s="32"/>
      <c r="B35" s="442" t="s">
        <v>109</v>
      </c>
      <c r="C35" s="442"/>
      <c r="D35" s="443"/>
      <c r="E35" s="89"/>
      <c r="F35" s="17">
        <f>SUM(F15,F16,F17,F26,F32)</f>
        <v>2417408.2400000002</v>
      </c>
      <c r="G35" s="17">
        <f t="shared" ref="G35:J35" si="3">SUM(G15,G16,G17,G26,G33)</f>
        <v>1150935.57</v>
      </c>
      <c r="H35" s="17">
        <f t="shared" si="3"/>
        <v>1473942.43</v>
      </c>
      <c r="I35" s="17">
        <f t="shared" si="3"/>
        <v>2624878</v>
      </c>
      <c r="J35" s="17">
        <f t="shared" si="3"/>
        <v>2552065</v>
      </c>
    </row>
    <row r="36" spans="1:10" ht="14.1" customHeight="1" x14ac:dyDescent="0.3">
      <c r="A36" s="198"/>
      <c r="B36" s="56"/>
      <c r="C36" s="56"/>
      <c r="D36" s="56"/>
      <c r="E36" s="29"/>
      <c r="F36" s="209"/>
      <c r="G36" s="209"/>
      <c r="H36" s="209"/>
      <c r="I36" s="209"/>
      <c r="J36" s="209"/>
    </row>
    <row r="37" spans="1:10" ht="14.1" customHeight="1" x14ac:dyDescent="0.3">
      <c r="A37" s="33"/>
      <c r="B37" s="289"/>
      <c r="C37" s="289"/>
      <c r="D37" s="289"/>
      <c r="E37" s="296"/>
      <c r="F37" s="59"/>
      <c r="G37" s="59"/>
      <c r="H37" s="59"/>
      <c r="I37" s="59"/>
      <c r="J37" s="59"/>
    </row>
    <row r="38" spans="1:10" ht="14.1" customHeight="1" x14ac:dyDescent="0.3">
      <c r="A38" s="33"/>
      <c r="B38" s="289"/>
      <c r="C38" s="289"/>
      <c r="D38" s="289"/>
      <c r="E38" s="296"/>
      <c r="F38" s="59"/>
      <c r="G38" s="59"/>
      <c r="H38" s="59"/>
      <c r="I38" s="59"/>
    </row>
    <row r="39" spans="1:10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  <c r="J39" s="59"/>
    </row>
    <row r="40" spans="1:10" ht="14.1" customHeight="1" x14ac:dyDescent="0.3">
      <c r="A40" s="33"/>
      <c r="B40" s="403"/>
      <c r="C40" s="403"/>
      <c r="D40" s="403"/>
      <c r="E40" s="406"/>
      <c r="F40" s="59"/>
      <c r="G40" s="59"/>
      <c r="H40" s="59"/>
      <c r="I40" s="59"/>
      <c r="J40" s="59"/>
    </row>
    <row r="41" spans="1:10" ht="14.1" customHeight="1" x14ac:dyDescent="0.3">
      <c r="A41" s="33"/>
      <c r="B41" s="289"/>
      <c r="C41" s="289"/>
      <c r="D41" s="289"/>
      <c r="E41" s="296"/>
      <c r="F41" s="59"/>
      <c r="G41" s="59"/>
      <c r="H41" s="59"/>
      <c r="I41" s="59"/>
      <c r="J41" s="59"/>
    </row>
    <row r="42" spans="1:10" ht="14.1" customHeight="1" x14ac:dyDescent="0.3">
      <c r="A42" s="33"/>
      <c r="B42" s="289"/>
      <c r="C42" s="289"/>
      <c r="D42" s="289"/>
      <c r="E42" s="296"/>
      <c r="F42" s="59"/>
      <c r="G42" s="59"/>
      <c r="H42" s="59"/>
      <c r="I42" s="59"/>
      <c r="J42" s="59"/>
    </row>
    <row r="43" spans="1:10" ht="14.1" customHeight="1" thickBot="1" x14ac:dyDescent="0.35">
      <c r="A43" s="40" t="s">
        <v>91</v>
      </c>
      <c r="B43" s="182"/>
      <c r="C43" s="182"/>
      <c r="D43" s="182"/>
      <c r="E43" s="184"/>
      <c r="F43" s="59"/>
      <c r="G43" s="59"/>
      <c r="H43" s="59"/>
      <c r="I43" s="59"/>
      <c r="J43" s="214" t="s">
        <v>270</v>
      </c>
    </row>
    <row r="44" spans="1:10" ht="14.1" customHeight="1" thickBot="1" x14ac:dyDescent="0.35">
      <c r="A44" s="25"/>
      <c r="B44" s="26"/>
      <c r="C44" s="26"/>
      <c r="D44" s="26"/>
      <c r="E44" s="27"/>
      <c r="F44" s="303"/>
      <c r="G44" s="471" t="s">
        <v>21</v>
      </c>
      <c r="H44" s="471"/>
      <c r="I44" s="471"/>
      <c r="J44" s="439" t="s">
        <v>26</v>
      </c>
    </row>
    <row r="45" spans="1:10" ht="14.1" customHeight="1" x14ac:dyDescent="0.3">
      <c r="A45" s="476" t="s">
        <v>2</v>
      </c>
      <c r="B45" s="477"/>
      <c r="C45" s="477"/>
      <c r="D45" s="478"/>
      <c r="E45" s="472" t="s">
        <v>18</v>
      </c>
      <c r="F45" s="304" t="s">
        <v>19</v>
      </c>
      <c r="G45" s="474" t="s">
        <v>20</v>
      </c>
      <c r="H45" s="474" t="s">
        <v>25</v>
      </c>
      <c r="I45" s="474" t="s">
        <v>24</v>
      </c>
      <c r="J45" s="440"/>
    </row>
    <row r="46" spans="1:10" ht="14.1" customHeight="1" thickBot="1" x14ac:dyDescent="0.35">
      <c r="A46" s="479"/>
      <c r="B46" s="480"/>
      <c r="C46" s="480"/>
      <c r="D46" s="481"/>
      <c r="E46" s="473"/>
      <c r="F46" s="318" t="s">
        <v>20</v>
      </c>
      <c r="G46" s="475"/>
      <c r="H46" s="475"/>
      <c r="I46" s="475"/>
      <c r="J46" s="318" t="s">
        <v>27</v>
      </c>
    </row>
    <row r="47" spans="1:10" ht="14.1" customHeight="1" x14ac:dyDescent="0.3">
      <c r="A47" s="482"/>
      <c r="B47" s="483"/>
      <c r="C47" s="483"/>
      <c r="D47" s="507"/>
      <c r="E47" s="314"/>
      <c r="F47" s="314"/>
      <c r="G47" s="314"/>
      <c r="H47" s="314"/>
      <c r="I47" s="314"/>
      <c r="J47" s="314"/>
    </row>
    <row r="48" spans="1:10" ht="14.1" customHeight="1" x14ac:dyDescent="0.3">
      <c r="A48" s="11" t="s">
        <v>8</v>
      </c>
      <c r="B48" s="13"/>
      <c r="C48" s="20"/>
      <c r="D48" s="45"/>
      <c r="E48" s="44"/>
      <c r="F48" s="14"/>
      <c r="G48" s="14"/>
      <c r="H48" s="14"/>
      <c r="I48" s="14"/>
      <c r="J48" s="14"/>
    </row>
    <row r="49" spans="1:10" ht="14.1" customHeight="1" x14ac:dyDescent="0.3">
      <c r="A49" s="11"/>
      <c r="B49" s="444" t="s">
        <v>9</v>
      </c>
      <c r="C49" s="445"/>
      <c r="D49" s="446"/>
      <c r="E49" s="53" t="s">
        <v>146</v>
      </c>
      <c r="F49" s="14"/>
      <c r="G49" s="14"/>
      <c r="H49" s="14"/>
      <c r="I49" s="14"/>
      <c r="J49" s="14"/>
    </row>
    <row r="50" spans="1:10" ht="14.1" customHeight="1" x14ac:dyDescent="0.3">
      <c r="A50" s="11"/>
      <c r="B50" s="133"/>
      <c r="C50" s="444" t="s">
        <v>9</v>
      </c>
      <c r="D50" s="446"/>
      <c r="E50" s="53" t="s">
        <v>139</v>
      </c>
      <c r="F50" s="14">
        <v>51705</v>
      </c>
      <c r="G50" s="14">
        <v>41810</v>
      </c>
      <c r="H50" s="14">
        <v>28190</v>
      </c>
      <c r="I50" s="14">
        <f>SUM(G50:H50)</f>
        <v>70000</v>
      </c>
      <c r="J50" s="14">
        <v>75000</v>
      </c>
    </row>
    <row r="51" spans="1:10" ht="14.1" customHeight="1" x14ac:dyDescent="0.3">
      <c r="A51" s="11"/>
      <c r="B51" s="444" t="s">
        <v>10</v>
      </c>
      <c r="C51" s="445"/>
      <c r="D51" s="446"/>
      <c r="E51" s="53" t="s">
        <v>147</v>
      </c>
      <c r="F51" s="14"/>
      <c r="G51" s="14"/>
      <c r="H51" s="14"/>
      <c r="I51" s="14"/>
      <c r="J51" s="14"/>
    </row>
    <row r="52" spans="1:10" ht="14.1" customHeight="1" x14ac:dyDescent="0.3">
      <c r="A52" s="11"/>
      <c r="B52" s="133"/>
      <c r="C52" s="444" t="s">
        <v>55</v>
      </c>
      <c r="D52" s="446"/>
      <c r="E52" s="53" t="s">
        <v>140</v>
      </c>
      <c r="F52" s="14">
        <v>59702</v>
      </c>
      <c r="G52" s="14">
        <v>8540</v>
      </c>
      <c r="H52" s="14">
        <v>61460</v>
      </c>
      <c r="I52" s="14">
        <f>SUM(G52:H52)</f>
        <v>70000</v>
      </c>
      <c r="J52" s="14">
        <v>85000</v>
      </c>
    </row>
    <row r="53" spans="1:10" ht="14.1" customHeight="1" x14ac:dyDescent="0.3">
      <c r="A53" s="11"/>
      <c r="B53" s="444" t="s">
        <v>11</v>
      </c>
      <c r="C53" s="445"/>
      <c r="D53" s="446"/>
      <c r="E53" s="53" t="s">
        <v>148</v>
      </c>
      <c r="F53" s="14"/>
      <c r="G53" s="14"/>
      <c r="H53" s="14"/>
      <c r="I53" s="14"/>
      <c r="J53" s="14"/>
    </row>
    <row r="54" spans="1:10" ht="14.1" customHeight="1" x14ac:dyDescent="0.3">
      <c r="A54" s="11"/>
      <c r="B54" s="133"/>
      <c r="C54" s="444" t="s">
        <v>36</v>
      </c>
      <c r="D54" s="446"/>
      <c r="E54" s="53" t="s">
        <v>141</v>
      </c>
      <c r="F54" s="14">
        <v>29479.73</v>
      </c>
      <c r="G54" s="14">
        <v>904.5</v>
      </c>
      <c r="H54" s="14">
        <v>29095.5</v>
      </c>
      <c r="I54" s="14">
        <f>SUM(G54:H54)</f>
        <v>30000</v>
      </c>
      <c r="J54" s="14">
        <v>35000</v>
      </c>
    </row>
    <row r="55" spans="1:10" ht="14.1" customHeight="1" x14ac:dyDescent="0.3">
      <c r="A55" s="11"/>
      <c r="B55" s="444" t="s">
        <v>94</v>
      </c>
      <c r="C55" s="445"/>
      <c r="D55" s="446"/>
      <c r="E55" s="53" t="s">
        <v>150</v>
      </c>
      <c r="F55" s="14"/>
      <c r="G55" s="14"/>
      <c r="H55" s="14"/>
      <c r="I55" s="14"/>
      <c r="J55" s="14"/>
    </row>
    <row r="56" spans="1:10" ht="14.1" customHeight="1" x14ac:dyDescent="0.3">
      <c r="A56" s="11"/>
      <c r="B56" s="133"/>
      <c r="C56" s="444" t="s">
        <v>121</v>
      </c>
      <c r="D56" s="446"/>
      <c r="E56" s="53" t="s">
        <v>144</v>
      </c>
      <c r="F56" s="22">
        <v>24280</v>
      </c>
      <c r="G56" s="22">
        <v>10800</v>
      </c>
      <c r="H56" s="22">
        <v>19200</v>
      </c>
      <c r="I56" s="22">
        <f>SUM(G56:H56)</f>
        <v>30000</v>
      </c>
      <c r="J56" s="22">
        <v>30000</v>
      </c>
    </row>
    <row r="57" spans="1:10" ht="14.1" customHeight="1" x14ac:dyDescent="0.3">
      <c r="A57" s="11"/>
      <c r="B57" s="328"/>
      <c r="C57" s="328" t="s">
        <v>399</v>
      </c>
      <c r="D57" s="330"/>
      <c r="E57" s="53"/>
      <c r="F57" s="22">
        <v>0</v>
      </c>
      <c r="G57" s="22">
        <v>0</v>
      </c>
      <c r="H57" s="22">
        <v>0</v>
      </c>
      <c r="I57" s="22">
        <v>0</v>
      </c>
      <c r="J57" s="22">
        <v>25000</v>
      </c>
    </row>
    <row r="58" spans="1:10" s="1" customFormat="1" ht="14.1" customHeight="1" x14ac:dyDescent="0.3">
      <c r="A58" s="11"/>
      <c r="B58" s="444" t="s">
        <v>14</v>
      </c>
      <c r="C58" s="444"/>
      <c r="D58" s="467"/>
      <c r="E58" s="241" t="s">
        <v>192</v>
      </c>
      <c r="F58" s="418">
        <f>SUM(F59:F60)</f>
        <v>293497</v>
      </c>
      <c r="G58" s="418">
        <f>SUM(G59:G60)</f>
        <v>111580.93</v>
      </c>
      <c r="H58" s="418">
        <f>SUM(H59:H61)</f>
        <v>588419.07000000007</v>
      </c>
      <c r="I58" s="418">
        <f>SUM(G58:H58)</f>
        <v>700000</v>
      </c>
      <c r="J58" s="418">
        <f>SUM(J59:J61)</f>
        <v>950000</v>
      </c>
    </row>
    <row r="59" spans="1:10" ht="14.1" customHeight="1" x14ac:dyDescent="0.3">
      <c r="A59" s="11"/>
      <c r="B59" s="133"/>
      <c r="C59" s="484" t="s">
        <v>234</v>
      </c>
      <c r="D59" s="470"/>
      <c r="E59" s="53" t="s">
        <v>223</v>
      </c>
      <c r="F59" s="22">
        <v>158432</v>
      </c>
      <c r="G59" s="22">
        <v>92436.93</v>
      </c>
      <c r="H59" s="22">
        <v>57563.07</v>
      </c>
      <c r="I59" s="22">
        <f>SUM(G59:H59)</f>
        <v>150000</v>
      </c>
      <c r="J59" s="22">
        <v>250000</v>
      </c>
    </row>
    <row r="60" spans="1:10" ht="14.1" customHeight="1" x14ac:dyDescent="0.3">
      <c r="A60" s="11"/>
      <c r="B60" s="133"/>
      <c r="C60" s="521" t="s">
        <v>232</v>
      </c>
      <c r="D60" s="522"/>
      <c r="E60" s="53" t="s">
        <v>492</v>
      </c>
      <c r="F60" s="22">
        <v>135065</v>
      </c>
      <c r="G60" s="22">
        <v>19144</v>
      </c>
      <c r="H60" s="22">
        <v>280856</v>
      </c>
      <c r="I60" s="22">
        <f>SUM(G60:H60)</f>
        <v>300000</v>
      </c>
      <c r="J60" s="22">
        <v>450000</v>
      </c>
    </row>
    <row r="61" spans="1:10" ht="14.1" customHeight="1" x14ac:dyDescent="0.3">
      <c r="A61" s="11"/>
      <c r="B61" s="172"/>
      <c r="C61" s="175" t="s">
        <v>126</v>
      </c>
      <c r="D61" s="171"/>
      <c r="E61" s="53" t="s">
        <v>194</v>
      </c>
      <c r="F61" s="22"/>
      <c r="G61" s="22">
        <v>0</v>
      </c>
      <c r="H61" s="22">
        <v>250000</v>
      </c>
      <c r="I61" s="22">
        <f>SUM(G61:H61)</f>
        <v>250000</v>
      </c>
      <c r="J61" s="22">
        <v>250000</v>
      </c>
    </row>
    <row r="62" spans="1:10" ht="14.1" customHeight="1" x14ac:dyDescent="0.3">
      <c r="A62" s="39"/>
      <c r="B62" s="442" t="s">
        <v>110</v>
      </c>
      <c r="C62" s="442"/>
      <c r="D62" s="443"/>
      <c r="E62" s="89"/>
      <c r="F62" s="17">
        <f>SUM(F50,F52,F54,F56,F58)</f>
        <v>458663.73</v>
      </c>
      <c r="G62" s="17">
        <f>SUM(G50,G52,G54,G56,G58)</f>
        <v>173635.43</v>
      </c>
      <c r="H62" s="17">
        <f>SUM(H50,H52,H54,H56,H58)</f>
        <v>726364.57000000007</v>
      </c>
      <c r="I62" s="17">
        <f>SUM(I50,I52,I54,I56,I58)</f>
        <v>900000</v>
      </c>
      <c r="J62" s="17">
        <f>SUM(J50:J58)</f>
        <v>1200000</v>
      </c>
    </row>
    <row r="63" spans="1:10" ht="14.1" customHeight="1" x14ac:dyDescent="0.3">
      <c r="A63" s="459" t="s">
        <v>16</v>
      </c>
      <c r="B63" s="442"/>
      <c r="C63" s="442"/>
      <c r="D63" s="443"/>
      <c r="E63" s="89"/>
      <c r="F63" s="17"/>
      <c r="G63" s="17"/>
      <c r="H63" s="17"/>
      <c r="I63" s="17"/>
      <c r="J63" s="17"/>
    </row>
    <row r="64" spans="1:10" ht="14.1" customHeight="1" x14ac:dyDescent="0.3">
      <c r="A64" s="39"/>
      <c r="B64" s="445" t="s">
        <v>107</v>
      </c>
      <c r="C64" s="445"/>
      <c r="D64" s="446"/>
      <c r="E64" s="53" t="s">
        <v>206</v>
      </c>
      <c r="F64" s="54"/>
      <c r="G64" s="54"/>
      <c r="H64" s="54"/>
      <c r="I64" s="54"/>
      <c r="J64" s="54"/>
    </row>
    <row r="65" spans="1:10" ht="14.1" customHeight="1" x14ac:dyDescent="0.3">
      <c r="A65" s="39"/>
      <c r="B65" s="130"/>
      <c r="C65" s="444" t="s">
        <v>233</v>
      </c>
      <c r="D65" s="446"/>
      <c r="E65" s="53" t="s">
        <v>217</v>
      </c>
      <c r="F65" s="54">
        <v>32850</v>
      </c>
      <c r="G65" s="54">
        <v>0</v>
      </c>
      <c r="H65" s="54">
        <v>0</v>
      </c>
      <c r="I65" s="54">
        <f>SUM(G65:H65)</f>
        <v>0</v>
      </c>
      <c r="J65" s="54">
        <v>0</v>
      </c>
    </row>
    <row r="66" spans="1:10" ht="14.1" customHeight="1" x14ac:dyDescent="0.3">
      <c r="A66" s="39"/>
      <c r="B66" s="130"/>
      <c r="C66" s="469" t="s">
        <v>133</v>
      </c>
      <c r="D66" s="470"/>
      <c r="E66" s="53" t="s">
        <v>208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</row>
    <row r="67" spans="1:10" ht="14.1" customHeight="1" x14ac:dyDescent="0.3">
      <c r="A67" s="39"/>
      <c r="B67" s="170"/>
      <c r="D67" s="143" t="s">
        <v>361</v>
      </c>
      <c r="E67" s="53" t="s">
        <v>357</v>
      </c>
      <c r="F67" s="54">
        <v>0</v>
      </c>
      <c r="G67" s="54">
        <v>0</v>
      </c>
      <c r="H67" s="54">
        <v>10000</v>
      </c>
      <c r="I67" s="54">
        <f>SUM(G67:H67)</f>
        <v>10000</v>
      </c>
      <c r="J67" s="54">
        <v>0</v>
      </c>
    </row>
    <row r="68" spans="1:10" ht="14.1" customHeight="1" x14ac:dyDescent="0.3">
      <c r="A68" s="39"/>
      <c r="B68" s="170"/>
      <c r="C68" t="s">
        <v>264</v>
      </c>
      <c r="D68" s="143"/>
      <c r="E68" s="53" t="s">
        <v>265</v>
      </c>
      <c r="F68" s="122"/>
      <c r="G68" s="122"/>
      <c r="H68" s="122"/>
      <c r="I68" s="122"/>
      <c r="J68" s="54"/>
    </row>
    <row r="69" spans="1:10" ht="14.1" customHeight="1" x14ac:dyDescent="0.3">
      <c r="A69" s="39"/>
      <c r="B69" s="170"/>
      <c r="C69"/>
      <c r="D69" s="143" t="s">
        <v>360</v>
      </c>
      <c r="E69" s="53" t="s">
        <v>325</v>
      </c>
      <c r="F69" s="54">
        <v>0</v>
      </c>
      <c r="G69" s="54">
        <v>0</v>
      </c>
      <c r="H69" s="54">
        <v>15000</v>
      </c>
      <c r="I69" s="54">
        <f>SUM(G69:H69)</f>
        <v>15000</v>
      </c>
      <c r="J69" s="54">
        <v>0</v>
      </c>
    </row>
    <row r="70" spans="1:10" ht="14.1" customHeight="1" x14ac:dyDescent="0.3">
      <c r="A70" s="39"/>
      <c r="B70" s="170"/>
      <c r="D70" s="143" t="s">
        <v>266</v>
      </c>
      <c r="E70" s="53" t="s">
        <v>326</v>
      </c>
      <c r="F70" s="54">
        <v>34995</v>
      </c>
      <c r="G70" s="54">
        <v>0</v>
      </c>
      <c r="H70" s="54">
        <v>35000</v>
      </c>
      <c r="I70" s="54">
        <f>SUM(G70:H70)</f>
        <v>35000</v>
      </c>
      <c r="J70" s="54">
        <v>0</v>
      </c>
    </row>
    <row r="71" spans="1:10" ht="14.1" customHeight="1" x14ac:dyDescent="0.3">
      <c r="A71" s="39"/>
      <c r="B71" s="442" t="s">
        <v>111</v>
      </c>
      <c r="C71" s="442"/>
      <c r="D71" s="443"/>
      <c r="E71" s="89"/>
      <c r="F71" s="38">
        <f>SUM(F65,F70)</f>
        <v>67845</v>
      </c>
      <c r="G71" s="38">
        <f>SUM(G67:G70)</f>
        <v>0</v>
      </c>
      <c r="H71" s="38">
        <f>SUM(H67:H70)</f>
        <v>60000</v>
      </c>
      <c r="I71" s="38">
        <f>SUM(G71:H71)</f>
        <v>60000</v>
      </c>
      <c r="J71" s="38">
        <f>SUM(J65:J70)</f>
        <v>0</v>
      </c>
    </row>
    <row r="72" spans="1:10" ht="14.1" customHeight="1" x14ac:dyDescent="0.3">
      <c r="A72" s="39"/>
      <c r="B72" s="81"/>
      <c r="C72" s="81"/>
      <c r="D72" s="82"/>
      <c r="E72" s="89"/>
      <c r="F72" s="38"/>
      <c r="G72" s="38"/>
      <c r="H72" s="38"/>
      <c r="I72" s="38"/>
      <c r="J72" s="38"/>
    </row>
    <row r="73" spans="1:10" ht="14.1" customHeight="1" thickBot="1" x14ac:dyDescent="0.35">
      <c r="A73" s="463" t="s">
        <v>17</v>
      </c>
      <c r="B73" s="464"/>
      <c r="C73" s="464"/>
      <c r="D73" s="465"/>
      <c r="E73" s="30"/>
      <c r="F73" s="160">
        <f>SUM(F35,F62,F71)</f>
        <v>2943916.97</v>
      </c>
      <c r="G73" s="160">
        <f>SUM(G35,G62,G71)</f>
        <v>1324571</v>
      </c>
      <c r="H73" s="160">
        <f>SUM(H35,H62,H71)</f>
        <v>2260307</v>
      </c>
      <c r="I73" s="160">
        <f>SUM(I35,I62,I71)</f>
        <v>3584878</v>
      </c>
      <c r="J73" s="160">
        <f>SUM(J35,J62,J71)</f>
        <v>3752065</v>
      </c>
    </row>
    <row r="74" spans="1:10" ht="14.1" customHeight="1" thickTop="1" x14ac:dyDescent="0.3">
      <c r="A74" s="81"/>
      <c r="B74" s="81"/>
      <c r="C74" s="81"/>
      <c r="D74" s="81"/>
      <c r="E74" s="88"/>
      <c r="F74" s="57"/>
      <c r="G74" s="57"/>
      <c r="H74" s="57"/>
      <c r="I74" s="57"/>
      <c r="J74" s="57"/>
    </row>
    <row r="75" spans="1:10" s="372" customFormat="1" ht="14.1" customHeight="1" x14ac:dyDescent="0.3">
      <c r="A75" s="372" t="s">
        <v>29</v>
      </c>
      <c r="E75" s="374" t="s">
        <v>31</v>
      </c>
      <c r="F75" s="375"/>
      <c r="G75" s="375"/>
      <c r="H75" s="375" t="s">
        <v>32</v>
      </c>
      <c r="I75" s="375"/>
      <c r="J75" s="375"/>
    </row>
    <row r="76" spans="1:10" s="372" customFormat="1" ht="14.1" customHeight="1" x14ac:dyDescent="0.3">
      <c r="E76" s="376"/>
      <c r="F76" s="375"/>
      <c r="G76" s="375"/>
      <c r="H76" s="375"/>
      <c r="I76" s="375"/>
      <c r="J76" s="375"/>
    </row>
    <row r="77" spans="1:10" s="372" customFormat="1" ht="14.1" customHeight="1" x14ac:dyDescent="0.3">
      <c r="E77" s="376"/>
      <c r="F77" s="375"/>
      <c r="G77" s="375"/>
      <c r="H77" s="375"/>
      <c r="I77" s="375"/>
      <c r="J77" s="375"/>
    </row>
    <row r="78" spans="1:10" s="372" customFormat="1" ht="14.1" customHeight="1" x14ac:dyDescent="0.3">
      <c r="A78" s="373" t="s">
        <v>73</v>
      </c>
      <c r="B78" s="373"/>
      <c r="E78" s="500" t="s">
        <v>33</v>
      </c>
      <c r="F78" s="500"/>
      <c r="G78" s="500"/>
      <c r="H78" s="501" t="s">
        <v>34</v>
      </c>
      <c r="I78" s="501"/>
      <c r="J78" s="501"/>
    </row>
    <row r="79" spans="1:10" s="372" customFormat="1" ht="14.1" customHeight="1" x14ac:dyDescent="0.3">
      <c r="A79" s="372" t="s">
        <v>74</v>
      </c>
      <c r="E79" s="502" t="s">
        <v>305</v>
      </c>
      <c r="F79" s="502"/>
      <c r="G79" s="502"/>
      <c r="H79" s="503" t="s">
        <v>369</v>
      </c>
      <c r="I79" s="503"/>
      <c r="J79" s="503"/>
    </row>
  </sheetData>
  <mergeCells count="54">
    <mergeCell ref="A10:D11"/>
    <mergeCell ref="G10:G11"/>
    <mergeCell ref="H10:H11"/>
    <mergeCell ref="A45:D46"/>
    <mergeCell ref="G45:G46"/>
    <mergeCell ref="H45:H46"/>
    <mergeCell ref="E79:G79"/>
    <mergeCell ref="A12:D12"/>
    <mergeCell ref="A13:D13"/>
    <mergeCell ref="A6:J6"/>
    <mergeCell ref="G9:I9"/>
    <mergeCell ref="J9:J10"/>
    <mergeCell ref="E10:E11"/>
    <mergeCell ref="I10:I11"/>
    <mergeCell ref="B62:D62"/>
    <mergeCell ref="A63:D63"/>
    <mergeCell ref="B64:D64"/>
    <mergeCell ref="C50:D50"/>
    <mergeCell ref="C52:D52"/>
    <mergeCell ref="C54:D54"/>
    <mergeCell ref="C56:D56"/>
    <mergeCell ref="C59:D59"/>
    <mergeCell ref="C60:D60"/>
    <mergeCell ref="B49:D49"/>
    <mergeCell ref="B51:D51"/>
    <mergeCell ref="B53:D53"/>
    <mergeCell ref="B55:D55"/>
    <mergeCell ref="B58:D58"/>
    <mergeCell ref="H79:J79"/>
    <mergeCell ref="B14:D14"/>
    <mergeCell ref="C15:D15"/>
    <mergeCell ref="B16:D16"/>
    <mergeCell ref="C17:D17"/>
    <mergeCell ref="B35:D35"/>
    <mergeCell ref="C18:D18"/>
    <mergeCell ref="C19:D19"/>
    <mergeCell ref="C20:D20"/>
    <mergeCell ref="C21:D21"/>
    <mergeCell ref="C22:D22"/>
    <mergeCell ref="C23:D23"/>
    <mergeCell ref="C24:D24"/>
    <mergeCell ref="C25:D25"/>
    <mergeCell ref="C33:D33"/>
    <mergeCell ref="C66:D66"/>
    <mergeCell ref="C65:D65"/>
    <mergeCell ref="A73:D73"/>
    <mergeCell ref="H78:J78"/>
    <mergeCell ref="B71:D71"/>
    <mergeCell ref="E78:G78"/>
    <mergeCell ref="A47:D47"/>
    <mergeCell ref="G44:I44"/>
    <mergeCell ref="J44:J45"/>
    <mergeCell ref="E45:E46"/>
    <mergeCell ref="I45:I46"/>
  </mergeCells>
  <pageMargins left="1.22" right="0.3" top="0.55000000000000004" bottom="0.25" header="0" footer="0"/>
  <pageSetup paperSize="256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9"/>
  <dimension ref="A1:J49"/>
  <sheetViews>
    <sheetView workbookViewId="0">
      <selection activeCell="A2" sqref="A2:J2"/>
    </sheetView>
  </sheetViews>
  <sheetFormatPr defaultColWidth="9.109375" defaultRowHeight="14.1" customHeight="1" x14ac:dyDescent="0.3"/>
  <cols>
    <col min="1" max="1" width="3.88671875" style="40" customWidth="1"/>
    <col min="2" max="2" width="2.5546875" style="40" customWidth="1"/>
    <col min="3" max="3" width="2.44140625" style="40" customWidth="1"/>
    <col min="4" max="4" width="42.5546875" style="40" customWidth="1"/>
    <col min="5" max="7" width="15.5546875" style="40" customWidth="1"/>
    <col min="8" max="8" width="15.6640625" style="40" customWidth="1"/>
    <col min="9" max="9" width="16.109375" style="40" customWidth="1"/>
    <col min="10" max="10" width="15.5546875" style="40" customWidth="1"/>
    <col min="11" max="16384" width="9.109375" style="40"/>
  </cols>
  <sheetData>
    <row r="1" spans="1:10" s="31" customFormat="1" ht="14.1" customHeight="1" x14ac:dyDescent="0.3">
      <c r="A1" s="409" t="s">
        <v>385</v>
      </c>
      <c r="B1" s="410"/>
      <c r="C1" s="410" t="s">
        <v>386</v>
      </c>
      <c r="D1" s="410"/>
      <c r="E1" s="360"/>
      <c r="F1" s="49"/>
      <c r="G1" s="49"/>
      <c r="H1" s="49"/>
      <c r="I1" s="49"/>
      <c r="J1" s="208"/>
    </row>
    <row r="2" spans="1:10" s="372" customFormat="1" ht="12.75" customHeight="1" x14ac:dyDescent="0.3">
      <c r="A2" s="500" t="s">
        <v>1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s="372" customFormat="1" ht="12.75" customHeight="1" x14ac:dyDescent="0.3">
      <c r="A3" s="502" t="s">
        <v>444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8.75" customHeight="1" thickBot="1" x14ac:dyDescent="0.35">
      <c r="A4" s="424" t="s">
        <v>370</v>
      </c>
      <c r="B4" s="413"/>
      <c r="C4" s="413"/>
      <c r="D4" s="413"/>
    </row>
    <row r="5" spans="1:10" ht="12.75" customHeight="1" thickBot="1" x14ac:dyDescent="0.35">
      <c r="A5" s="25"/>
      <c r="B5" s="26"/>
      <c r="C5" s="26"/>
      <c r="D5" s="26"/>
      <c r="E5" s="27"/>
      <c r="F5" s="303"/>
      <c r="G5" s="471" t="s">
        <v>21</v>
      </c>
      <c r="H5" s="471"/>
      <c r="I5" s="471"/>
      <c r="J5" s="439" t="s">
        <v>26</v>
      </c>
    </row>
    <row r="6" spans="1:10" ht="12.75" customHeight="1" x14ac:dyDescent="0.3">
      <c r="A6" s="476" t="s">
        <v>2</v>
      </c>
      <c r="B6" s="477"/>
      <c r="C6" s="477"/>
      <c r="D6" s="478"/>
      <c r="E6" s="472" t="s">
        <v>18</v>
      </c>
      <c r="F6" s="304" t="s">
        <v>19</v>
      </c>
      <c r="G6" s="474" t="s">
        <v>20</v>
      </c>
      <c r="H6" s="474" t="s">
        <v>25</v>
      </c>
      <c r="I6" s="474" t="s">
        <v>24</v>
      </c>
      <c r="J6" s="440"/>
    </row>
    <row r="7" spans="1:10" ht="12.75" customHeight="1" thickBot="1" x14ac:dyDescent="0.35">
      <c r="A7" s="479"/>
      <c r="B7" s="480"/>
      <c r="C7" s="480"/>
      <c r="D7" s="481"/>
      <c r="E7" s="473"/>
      <c r="F7" s="318" t="s">
        <v>20</v>
      </c>
      <c r="G7" s="475"/>
      <c r="H7" s="475"/>
      <c r="I7" s="475"/>
      <c r="J7" s="318" t="s">
        <v>27</v>
      </c>
    </row>
    <row r="8" spans="1:10" ht="12.75" customHeight="1" x14ac:dyDescent="0.3">
      <c r="A8" s="482"/>
      <c r="B8" s="483"/>
      <c r="C8" s="483"/>
      <c r="D8" s="507"/>
      <c r="E8" s="314"/>
      <c r="F8" s="314"/>
      <c r="G8" s="314"/>
      <c r="H8" s="314"/>
      <c r="I8" s="314"/>
      <c r="J8" s="314"/>
    </row>
    <row r="9" spans="1:10" ht="12.75" customHeight="1" x14ac:dyDescent="0.3">
      <c r="A9" s="459" t="s">
        <v>83</v>
      </c>
      <c r="B9" s="442"/>
      <c r="C9" s="442"/>
      <c r="D9" s="443"/>
      <c r="E9" s="315"/>
      <c r="F9" s="14"/>
      <c r="G9" s="14"/>
      <c r="H9" s="14"/>
      <c r="I9" s="14"/>
      <c r="J9" s="14"/>
    </row>
    <row r="10" spans="1:10" ht="12.75" customHeight="1" x14ac:dyDescent="0.3">
      <c r="A10" s="32"/>
      <c r="B10" s="137" t="s">
        <v>3</v>
      </c>
      <c r="C10" s="137"/>
      <c r="D10" s="141"/>
      <c r="E10" s="53" t="s">
        <v>184</v>
      </c>
      <c r="F10" s="14"/>
      <c r="G10" s="14"/>
      <c r="H10" s="14"/>
      <c r="I10" s="14"/>
      <c r="J10" s="14"/>
    </row>
    <row r="11" spans="1:10" ht="12.75" customHeight="1" x14ac:dyDescent="0.3">
      <c r="A11" s="32"/>
      <c r="B11" s="33"/>
      <c r="C11" s="137" t="s">
        <v>4</v>
      </c>
      <c r="D11" s="141"/>
      <c r="E11" s="142" t="s">
        <v>99</v>
      </c>
      <c r="F11" s="22">
        <v>1388588</v>
      </c>
      <c r="G11" s="22">
        <v>733954</v>
      </c>
      <c r="H11" s="22">
        <v>800906</v>
      </c>
      <c r="I11" s="22">
        <f>SUM(G11:H11)</f>
        <v>1534860</v>
      </c>
      <c r="J11" s="22">
        <v>1673232</v>
      </c>
    </row>
    <row r="12" spans="1:10" ht="12.75" customHeight="1" x14ac:dyDescent="0.3">
      <c r="A12" s="32"/>
      <c r="B12" s="137" t="s">
        <v>5</v>
      </c>
      <c r="C12" s="137"/>
      <c r="D12" s="141"/>
      <c r="E12" s="53" t="s">
        <v>185</v>
      </c>
      <c r="F12" s="418">
        <f>SUM(F14:F19)</f>
        <v>419653</v>
      </c>
      <c r="G12" s="418">
        <f>SUM(G14:G19)</f>
        <v>215247</v>
      </c>
      <c r="H12" s="418">
        <f t="shared" ref="H12:I12" si="0">SUM(H14:H19)</f>
        <v>260563</v>
      </c>
      <c r="I12" s="418">
        <f t="shared" si="0"/>
        <v>475810</v>
      </c>
      <c r="J12" s="418">
        <f>SUM(J14:J19)</f>
        <v>438872</v>
      </c>
    </row>
    <row r="13" spans="1:10" ht="12.75" customHeight="1" x14ac:dyDescent="0.3">
      <c r="A13" s="32"/>
      <c r="B13" s="31"/>
      <c r="C13" s="252" t="s">
        <v>6</v>
      </c>
      <c r="D13" s="253"/>
      <c r="E13" s="256" t="s">
        <v>100</v>
      </c>
      <c r="F13" s="22">
        <v>348000</v>
      </c>
      <c r="G13" s="22">
        <v>180000</v>
      </c>
      <c r="H13" s="22">
        <v>204000</v>
      </c>
      <c r="I13" s="22">
        <f t="shared" ref="I13:I19" si="1">SUM(G13:H13)</f>
        <v>384000</v>
      </c>
      <c r="J13" s="22">
        <v>384000</v>
      </c>
    </row>
    <row r="14" spans="1:10" ht="12.75" customHeight="1" x14ac:dyDescent="0.3">
      <c r="A14" s="32"/>
      <c r="B14" s="31"/>
      <c r="C14" s="252" t="s">
        <v>156</v>
      </c>
      <c r="D14" s="253"/>
      <c r="E14" s="256" t="s">
        <v>171</v>
      </c>
      <c r="F14" s="22">
        <v>75000</v>
      </c>
      <c r="G14" s="22">
        <v>75000</v>
      </c>
      <c r="H14" s="22">
        <v>5000</v>
      </c>
      <c r="I14" s="22">
        <f t="shared" si="1"/>
        <v>80000</v>
      </c>
      <c r="J14" s="22">
        <v>80000</v>
      </c>
    </row>
    <row r="15" spans="1:10" ht="12.75" customHeight="1" x14ac:dyDescent="0.3">
      <c r="A15" s="32"/>
      <c r="B15" s="31"/>
      <c r="C15" s="252" t="s">
        <v>159</v>
      </c>
      <c r="D15" s="253"/>
      <c r="E15" s="256" t="s">
        <v>174</v>
      </c>
      <c r="F15" s="22">
        <v>28000</v>
      </c>
      <c r="G15" s="22">
        <v>0</v>
      </c>
      <c r="H15" s="22">
        <v>0</v>
      </c>
      <c r="I15" s="22">
        <f t="shared" si="1"/>
        <v>0</v>
      </c>
      <c r="J15" s="22">
        <v>0</v>
      </c>
    </row>
    <row r="16" spans="1:10" ht="12.75" customHeight="1" x14ac:dyDescent="0.3">
      <c r="A16" s="32"/>
      <c r="B16" s="31"/>
      <c r="C16" s="252" t="s">
        <v>163</v>
      </c>
      <c r="D16" s="253"/>
      <c r="E16" s="256" t="s">
        <v>176</v>
      </c>
      <c r="F16" s="22">
        <v>10000</v>
      </c>
      <c r="G16" s="22">
        <v>15000</v>
      </c>
      <c r="H16" s="22">
        <v>5000</v>
      </c>
      <c r="I16" s="22">
        <f t="shared" si="1"/>
        <v>20000</v>
      </c>
      <c r="J16" s="22">
        <v>0</v>
      </c>
    </row>
    <row r="17" spans="1:10" ht="12.75" customHeight="1" x14ac:dyDescent="0.3">
      <c r="A17" s="32"/>
      <c r="B17" s="31"/>
      <c r="C17" s="252" t="s">
        <v>162</v>
      </c>
      <c r="D17" s="253"/>
      <c r="E17" s="256" t="s">
        <v>178</v>
      </c>
      <c r="F17" s="22">
        <v>119381</v>
      </c>
      <c r="G17" s="22">
        <v>0</v>
      </c>
      <c r="H17" s="22">
        <v>127905</v>
      </c>
      <c r="I17" s="22">
        <f t="shared" si="1"/>
        <v>127905</v>
      </c>
      <c r="J17" s="22">
        <v>139436</v>
      </c>
    </row>
    <row r="18" spans="1:10" ht="12.75" customHeight="1" x14ac:dyDescent="0.3">
      <c r="A18" s="32"/>
      <c r="B18" s="31"/>
      <c r="C18" s="252" t="s">
        <v>282</v>
      </c>
      <c r="D18" s="253"/>
      <c r="E18" s="256" t="s">
        <v>178</v>
      </c>
      <c r="F18" s="22">
        <v>112272</v>
      </c>
      <c r="G18" s="22">
        <v>125247</v>
      </c>
      <c r="H18" s="22">
        <v>2658</v>
      </c>
      <c r="I18" s="22">
        <f t="shared" si="1"/>
        <v>127905</v>
      </c>
      <c r="J18" s="22">
        <v>139436</v>
      </c>
    </row>
    <row r="19" spans="1:10" ht="12.75" customHeight="1" x14ac:dyDescent="0.3">
      <c r="A19" s="32"/>
      <c r="B19" s="31"/>
      <c r="C19" s="252" t="s">
        <v>164</v>
      </c>
      <c r="D19" s="253"/>
      <c r="E19" s="256" t="s">
        <v>179</v>
      </c>
      <c r="F19" s="22">
        <v>75000</v>
      </c>
      <c r="G19" s="22">
        <v>0</v>
      </c>
      <c r="H19" s="22">
        <v>120000</v>
      </c>
      <c r="I19" s="22">
        <f t="shared" si="1"/>
        <v>120000</v>
      </c>
      <c r="J19" s="22">
        <v>80000</v>
      </c>
    </row>
    <row r="20" spans="1:10" ht="12.75" customHeight="1" x14ac:dyDescent="0.3">
      <c r="A20" s="32"/>
      <c r="B20" s="33" t="s">
        <v>81</v>
      </c>
      <c r="C20" s="33"/>
      <c r="D20" s="34"/>
      <c r="E20" s="53" t="s">
        <v>180</v>
      </c>
      <c r="F20" s="418">
        <f>SUM(F21:F24)</f>
        <v>226027.02000000002</v>
      </c>
      <c r="G20" s="418">
        <f t="shared" ref="G20:I20" si="2">SUM(G21:G24)</f>
        <v>115479.78</v>
      </c>
      <c r="H20" s="418">
        <f t="shared" si="2"/>
        <v>134438.22</v>
      </c>
      <c r="I20" s="418">
        <f t="shared" si="2"/>
        <v>249918</v>
      </c>
      <c r="J20" s="418">
        <f>SUM(J21:J24)</f>
        <v>259824</v>
      </c>
    </row>
    <row r="21" spans="1:10" ht="12.75" customHeight="1" x14ac:dyDescent="0.3">
      <c r="A21" s="32"/>
      <c r="B21" s="31"/>
      <c r="C21" s="133" t="s">
        <v>165</v>
      </c>
      <c r="D21" s="131"/>
      <c r="E21" s="53" t="s">
        <v>181</v>
      </c>
      <c r="F21" s="22">
        <v>166630.56</v>
      </c>
      <c r="G21" s="22">
        <v>88074.48</v>
      </c>
      <c r="H21" s="22">
        <v>96117.52</v>
      </c>
      <c r="I21" s="14">
        <f>SUM(G21:H21)</f>
        <v>184192</v>
      </c>
      <c r="J21" s="14">
        <v>200794</v>
      </c>
    </row>
    <row r="22" spans="1:10" ht="12.75" customHeight="1" x14ac:dyDescent="0.3">
      <c r="A22" s="32"/>
      <c r="B22" s="31"/>
      <c r="C22" s="133" t="s">
        <v>166</v>
      </c>
      <c r="D22" s="131"/>
      <c r="E22" s="53" t="s">
        <v>182</v>
      </c>
      <c r="F22" s="22">
        <v>27771.759999999998</v>
      </c>
      <c r="G22" s="22">
        <v>10775.24</v>
      </c>
      <c r="H22" s="22">
        <v>19928.759999999998</v>
      </c>
      <c r="I22" s="14">
        <f>SUM(G22:H22)</f>
        <v>30704</v>
      </c>
      <c r="J22" s="14">
        <v>19200</v>
      </c>
    </row>
    <row r="23" spans="1:10" ht="12.75" customHeight="1" x14ac:dyDescent="0.3">
      <c r="A23" s="32"/>
      <c r="B23" s="31"/>
      <c r="C23" s="133" t="s">
        <v>167</v>
      </c>
      <c r="D23" s="131"/>
      <c r="E23" s="53" t="s">
        <v>186</v>
      </c>
      <c r="F23" s="22">
        <v>17812.5</v>
      </c>
      <c r="G23" s="22">
        <v>9337.5</v>
      </c>
      <c r="H23" s="22">
        <v>10312.5</v>
      </c>
      <c r="I23" s="14">
        <f>SUM(G23:H23)</f>
        <v>19650</v>
      </c>
      <c r="J23" s="14">
        <v>23267</v>
      </c>
    </row>
    <row r="24" spans="1:10" ht="12.75" customHeight="1" x14ac:dyDescent="0.3">
      <c r="A24" s="32"/>
      <c r="B24" s="31"/>
      <c r="C24" s="133" t="s">
        <v>168</v>
      </c>
      <c r="D24" s="131"/>
      <c r="E24" s="53" t="s">
        <v>183</v>
      </c>
      <c r="F24" s="22">
        <v>13812.2</v>
      </c>
      <c r="G24" s="22">
        <v>7292.56</v>
      </c>
      <c r="H24" s="22">
        <v>8079.44</v>
      </c>
      <c r="I24" s="14">
        <f>SUM(G24:H24)</f>
        <v>15372</v>
      </c>
      <c r="J24" s="14">
        <v>16563</v>
      </c>
    </row>
    <row r="25" spans="1:10" ht="12.75" customHeight="1" x14ac:dyDescent="0.3">
      <c r="A25" s="32"/>
      <c r="B25" s="132" t="s">
        <v>7</v>
      </c>
      <c r="C25" s="131"/>
      <c r="E25" s="53" t="s">
        <v>187</v>
      </c>
      <c r="F25" s="14"/>
      <c r="G25" s="14"/>
      <c r="H25" s="14"/>
      <c r="I25" s="14"/>
      <c r="J25" s="14"/>
    </row>
    <row r="26" spans="1:10" ht="12.75" customHeight="1" x14ac:dyDescent="0.3">
      <c r="A26" s="32"/>
      <c r="B26" s="33"/>
      <c r="C26" s="134" t="s">
        <v>7</v>
      </c>
      <c r="D26" s="131"/>
      <c r="E26" s="53" t="s">
        <v>183</v>
      </c>
      <c r="F26" s="22">
        <f>SUM(F27:F28)</f>
        <v>194381</v>
      </c>
      <c r="G26" s="14"/>
      <c r="H26" s="14"/>
      <c r="I26" s="14"/>
      <c r="J26" s="14"/>
    </row>
    <row r="27" spans="1:10" ht="12.75" customHeight="1" x14ac:dyDescent="0.3">
      <c r="A27" s="32"/>
      <c r="B27" s="33"/>
      <c r="C27" s="468" t="s">
        <v>292</v>
      </c>
      <c r="D27" s="467"/>
      <c r="E27" s="53"/>
      <c r="F27" s="22">
        <v>75000</v>
      </c>
      <c r="G27" s="19">
        <v>0</v>
      </c>
      <c r="H27" s="22">
        <v>80000</v>
      </c>
      <c r="I27" s="22">
        <f>SUM(G27:H27)</f>
        <v>80000</v>
      </c>
      <c r="J27" s="22">
        <v>80000</v>
      </c>
    </row>
    <row r="28" spans="1:10" ht="12.75" customHeight="1" x14ac:dyDescent="0.3">
      <c r="A28" s="32"/>
      <c r="B28" s="33"/>
      <c r="C28" s="281" t="s">
        <v>378</v>
      </c>
      <c r="D28" s="280"/>
      <c r="E28" s="53"/>
      <c r="F28" s="326">
        <v>119381</v>
      </c>
      <c r="G28" s="416"/>
      <c r="H28" s="416"/>
      <c r="I28" s="416"/>
      <c r="J28" s="416"/>
    </row>
    <row r="29" spans="1:10" ht="12.75" customHeight="1" x14ac:dyDescent="0.3">
      <c r="A29" s="32"/>
      <c r="B29" s="442" t="s">
        <v>109</v>
      </c>
      <c r="C29" s="442"/>
      <c r="D29" s="443"/>
      <c r="E29" s="89"/>
      <c r="F29" s="17">
        <f>SUM(F11,F12,F13,F20,F26)</f>
        <v>2576649.02</v>
      </c>
      <c r="G29" s="17">
        <f>SUM(G11,G12,G13,G20,G27)</f>
        <v>1244680.78</v>
      </c>
      <c r="H29" s="17">
        <f t="shared" ref="H29:I29" si="3">SUM(H11,H12,H13,H20,H27)</f>
        <v>1479907.22</v>
      </c>
      <c r="I29" s="17">
        <f t="shared" si="3"/>
        <v>2724588</v>
      </c>
      <c r="J29" s="17">
        <f>SUM(J11,J12,J13,J20,J27)</f>
        <v>2835928</v>
      </c>
    </row>
    <row r="30" spans="1:10" ht="12.75" customHeight="1" x14ac:dyDescent="0.3">
      <c r="A30" s="11" t="s">
        <v>8</v>
      </c>
      <c r="B30" s="13"/>
      <c r="C30" s="20"/>
      <c r="D30" s="45"/>
      <c r="E30" s="44"/>
      <c r="F30" s="14"/>
      <c r="G30" s="14"/>
      <c r="H30" s="14"/>
      <c r="I30" s="14"/>
      <c r="J30" s="14"/>
    </row>
    <row r="31" spans="1:10" ht="12.75" customHeight="1" x14ac:dyDescent="0.3">
      <c r="A31" s="11"/>
      <c r="B31" s="444" t="s">
        <v>11</v>
      </c>
      <c r="C31" s="445"/>
      <c r="D31" s="446"/>
      <c r="E31" s="53" t="s">
        <v>148</v>
      </c>
      <c r="F31" s="14"/>
      <c r="G31" s="14"/>
      <c r="H31" s="14"/>
      <c r="I31" s="14"/>
      <c r="J31" s="14"/>
    </row>
    <row r="32" spans="1:10" ht="12.75" customHeight="1" x14ac:dyDescent="0.3">
      <c r="A32" s="11"/>
      <c r="B32" s="138"/>
      <c r="C32" s="468" t="s">
        <v>219</v>
      </c>
      <c r="D32" s="446"/>
      <c r="E32" s="53" t="s">
        <v>142</v>
      </c>
      <c r="F32" s="14">
        <v>4823.66</v>
      </c>
      <c r="G32" s="14">
        <v>3720</v>
      </c>
      <c r="H32" s="14">
        <v>116280</v>
      </c>
      <c r="I32" s="14">
        <f>SUM(G32:H32)</f>
        <v>120000</v>
      </c>
      <c r="J32" s="14">
        <v>120000</v>
      </c>
    </row>
    <row r="33" spans="1:10" ht="12.75" customHeight="1" x14ac:dyDescent="0.3">
      <c r="A33" s="11"/>
      <c r="B33" s="444" t="s">
        <v>14</v>
      </c>
      <c r="C33" s="444"/>
      <c r="D33" s="467"/>
      <c r="E33" s="53" t="s">
        <v>192</v>
      </c>
      <c r="F33" s="14"/>
      <c r="G33" s="14"/>
      <c r="H33" s="14"/>
      <c r="I33" s="14"/>
      <c r="J33" s="14"/>
    </row>
    <row r="34" spans="1:10" ht="12.75" customHeight="1" x14ac:dyDescent="0.3">
      <c r="A34" s="11"/>
      <c r="B34" s="138"/>
      <c r="C34" s="139" t="s">
        <v>126</v>
      </c>
      <c r="D34" s="141"/>
      <c r="E34" s="53" t="s">
        <v>194</v>
      </c>
      <c r="F34" s="325">
        <v>176864</v>
      </c>
      <c r="G34" s="325">
        <v>95125</v>
      </c>
      <c r="H34" s="325">
        <v>4875</v>
      </c>
      <c r="I34" s="325">
        <f>SUM(G34:H34)</f>
        <v>100000</v>
      </c>
      <c r="J34" s="325">
        <v>100000</v>
      </c>
    </row>
    <row r="35" spans="1:10" ht="12.75" customHeight="1" x14ac:dyDescent="0.3">
      <c r="A35" s="39"/>
      <c r="B35" s="442" t="s">
        <v>110</v>
      </c>
      <c r="C35" s="442"/>
      <c r="D35" s="443"/>
      <c r="E35" s="89"/>
      <c r="F35" s="17">
        <f>SUM(F32:F34)</f>
        <v>181687.66</v>
      </c>
      <c r="G35" s="17">
        <f>SUM(G32:G34)</f>
        <v>98845</v>
      </c>
      <c r="H35" s="17">
        <f>SUM(H32:H34)</f>
        <v>121155</v>
      </c>
      <c r="I35" s="17">
        <f>SUM(G35:H35)</f>
        <v>220000</v>
      </c>
      <c r="J35" s="17">
        <f>SUM(J32:J34)</f>
        <v>220000</v>
      </c>
    </row>
    <row r="36" spans="1:10" ht="12.75" customHeight="1" x14ac:dyDescent="0.3">
      <c r="A36" s="459" t="s">
        <v>16</v>
      </c>
      <c r="B36" s="442"/>
      <c r="C36" s="442"/>
      <c r="D36" s="443"/>
      <c r="E36" s="89"/>
      <c r="F36" s="17"/>
      <c r="G36" s="17"/>
      <c r="H36" s="17"/>
      <c r="I36" s="17"/>
      <c r="J36" s="17"/>
    </row>
    <row r="37" spans="1:10" ht="12.75" customHeight="1" x14ac:dyDescent="0.3">
      <c r="A37" s="39"/>
      <c r="B37" s="445" t="s">
        <v>107</v>
      </c>
      <c r="C37" s="445"/>
      <c r="D37" s="446"/>
      <c r="E37" s="53" t="s">
        <v>206</v>
      </c>
      <c r="F37" s="54"/>
      <c r="G37" s="54"/>
      <c r="H37" s="54"/>
      <c r="I37" s="54"/>
      <c r="J37" s="54"/>
    </row>
    <row r="38" spans="1:10" ht="12.75" customHeight="1" x14ac:dyDescent="0.3">
      <c r="A38" s="39"/>
      <c r="B38" s="137"/>
      <c r="C38" s="444" t="s">
        <v>133</v>
      </c>
      <c r="D38" s="467"/>
      <c r="E38" s="53" t="s">
        <v>208</v>
      </c>
      <c r="F38" s="54">
        <v>0</v>
      </c>
      <c r="G38" s="54">
        <v>0</v>
      </c>
      <c r="H38" s="54">
        <v>0</v>
      </c>
      <c r="I38" s="54">
        <f>SUM(G38:H38)</f>
        <v>0</v>
      </c>
      <c r="J38" s="54">
        <v>0</v>
      </c>
    </row>
    <row r="39" spans="1:10" ht="12.75" customHeight="1" x14ac:dyDescent="0.3">
      <c r="A39" s="39"/>
      <c r="B39" t="s">
        <v>264</v>
      </c>
      <c r="C39"/>
      <c r="E39" s="241" t="s">
        <v>265</v>
      </c>
      <c r="F39" s="14">
        <v>0</v>
      </c>
      <c r="G39" s="44"/>
      <c r="H39" s="44"/>
      <c r="I39" s="44"/>
      <c r="J39" s="44"/>
    </row>
    <row r="40" spans="1:10" ht="12.75" customHeight="1" x14ac:dyDescent="0.3">
      <c r="A40" s="39"/>
      <c r="B40"/>
      <c r="C40" s="254" t="s">
        <v>362</v>
      </c>
      <c r="E40" s="53" t="s">
        <v>363</v>
      </c>
      <c r="F40" s="231">
        <v>0</v>
      </c>
      <c r="G40" s="231">
        <v>0</v>
      </c>
      <c r="H40" s="231">
        <v>30000</v>
      </c>
      <c r="I40" s="231">
        <f>SUM(G40:H40)</f>
        <v>30000</v>
      </c>
      <c r="J40" s="231">
        <v>0</v>
      </c>
    </row>
    <row r="41" spans="1:10" ht="12.75" customHeight="1" x14ac:dyDescent="0.3">
      <c r="A41" s="39"/>
      <c r="B41" s="442" t="s">
        <v>111</v>
      </c>
      <c r="C41" s="442"/>
      <c r="D41" s="443"/>
      <c r="E41" s="89"/>
      <c r="F41" s="225">
        <f>SUM(F38:F40)</f>
        <v>0</v>
      </c>
      <c r="G41" s="225">
        <f>SUM(G38:G40)</f>
        <v>0</v>
      </c>
      <c r="H41" s="225">
        <f>SUM(H38:H40)</f>
        <v>30000</v>
      </c>
      <c r="I41" s="225">
        <f>SUM(I38:I40)</f>
        <v>30000</v>
      </c>
      <c r="J41" s="225">
        <f>SUM(J38:J40)</f>
        <v>0</v>
      </c>
    </row>
    <row r="42" spans="1:10" ht="12.75" customHeight="1" thickBot="1" x14ac:dyDescent="0.35">
      <c r="A42" s="463" t="s">
        <v>17</v>
      </c>
      <c r="B42" s="464"/>
      <c r="C42" s="464"/>
      <c r="D42" s="465"/>
      <c r="E42" s="30"/>
      <c r="F42" s="160">
        <f>SUM(F41,F35,F29)</f>
        <v>2758336.68</v>
      </c>
      <c r="G42" s="160">
        <f>SUM(G41,G35,G29)</f>
        <v>1343525.78</v>
      </c>
      <c r="H42" s="160">
        <f>SUM(H41,H35,H29)</f>
        <v>1631062.22</v>
      </c>
      <c r="I42" s="160">
        <f>SUM(I41,I35,I29)</f>
        <v>2974588</v>
      </c>
      <c r="J42" s="160">
        <f>SUM(J41,J35,J29)</f>
        <v>3055928</v>
      </c>
    </row>
    <row r="43" spans="1:10" s="372" customFormat="1" ht="12.75" customHeight="1" thickTop="1" x14ac:dyDescent="0.3">
      <c r="A43" s="372" t="s">
        <v>29</v>
      </c>
      <c r="E43" s="374" t="s">
        <v>31</v>
      </c>
      <c r="F43" s="375"/>
      <c r="G43" s="375"/>
      <c r="H43" s="375" t="s">
        <v>32</v>
      </c>
      <c r="I43" s="375"/>
      <c r="J43" s="375"/>
    </row>
    <row r="44" spans="1:10" s="372" customFormat="1" ht="12.75" customHeight="1" x14ac:dyDescent="0.3">
      <c r="E44" s="376"/>
      <c r="F44" s="375"/>
      <c r="G44" s="375"/>
      <c r="H44" s="375"/>
      <c r="I44" s="375"/>
      <c r="J44" s="375"/>
    </row>
    <row r="45" spans="1:10" s="372" customFormat="1" ht="12.75" customHeight="1" x14ac:dyDescent="0.3">
      <c r="E45" s="376"/>
      <c r="F45" s="375"/>
      <c r="G45" s="375"/>
      <c r="H45" s="375"/>
      <c r="I45" s="375"/>
      <c r="J45" s="375"/>
    </row>
    <row r="46" spans="1:10" s="372" customFormat="1" ht="12.75" customHeight="1" x14ac:dyDescent="0.3">
      <c r="A46" s="373" t="s">
        <v>34</v>
      </c>
      <c r="B46" s="373"/>
      <c r="E46" s="500" t="s">
        <v>33</v>
      </c>
      <c r="F46" s="500"/>
      <c r="G46" s="500"/>
      <c r="H46" s="501" t="s">
        <v>34</v>
      </c>
      <c r="I46" s="501"/>
      <c r="J46" s="501"/>
    </row>
    <row r="47" spans="1:10" s="372" customFormat="1" ht="12.75" customHeight="1" x14ac:dyDescent="0.3">
      <c r="A47" s="372" t="s">
        <v>30</v>
      </c>
      <c r="E47" s="502" t="s">
        <v>305</v>
      </c>
      <c r="F47" s="502"/>
      <c r="G47" s="502"/>
      <c r="H47" s="503" t="s">
        <v>369</v>
      </c>
      <c r="I47" s="503"/>
      <c r="J47" s="503"/>
    </row>
    <row r="48" spans="1:10" ht="14.1" customHeight="1" x14ac:dyDescent="0.3">
      <c r="A48" s="13"/>
      <c r="B48" s="13"/>
      <c r="C48" s="20"/>
      <c r="D48" s="20"/>
      <c r="E48" s="20"/>
      <c r="F48" s="58"/>
      <c r="G48" s="58"/>
      <c r="H48" s="58"/>
      <c r="I48" s="58"/>
      <c r="J48" s="58"/>
    </row>
    <row r="49" spans="1:10" ht="14.1" customHeight="1" x14ac:dyDescent="0.3">
      <c r="A49" s="13"/>
      <c r="B49" s="13"/>
      <c r="C49" s="20"/>
      <c r="D49" s="20"/>
      <c r="E49" s="20"/>
      <c r="F49" s="58"/>
      <c r="G49" s="58"/>
      <c r="H49" s="58"/>
      <c r="I49" s="58"/>
      <c r="J49" s="58"/>
    </row>
  </sheetData>
  <mergeCells count="26">
    <mergeCell ref="E47:G47"/>
    <mergeCell ref="C38:D38"/>
    <mergeCell ref="H47:J47"/>
    <mergeCell ref="B29:D29"/>
    <mergeCell ref="A8:D8"/>
    <mergeCell ref="A9:D9"/>
    <mergeCell ref="C27:D27"/>
    <mergeCell ref="H46:J46"/>
    <mergeCell ref="B41:D41"/>
    <mergeCell ref="A42:D42"/>
    <mergeCell ref="C32:D32"/>
    <mergeCell ref="E46:G46"/>
    <mergeCell ref="B31:D31"/>
    <mergeCell ref="B33:D33"/>
    <mergeCell ref="B35:D35"/>
    <mergeCell ref="A36:D36"/>
    <mergeCell ref="B37:D37"/>
    <mergeCell ref="A2:J2"/>
    <mergeCell ref="A3:J3"/>
    <mergeCell ref="G5:I5"/>
    <mergeCell ref="J5:J6"/>
    <mergeCell ref="E6:E7"/>
    <mergeCell ref="I6:I7"/>
    <mergeCell ref="A6:D7"/>
    <mergeCell ref="G6:G7"/>
    <mergeCell ref="H6:H7"/>
  </mergeCells>
  <pageMargins left="1.1100000000000001" right="0.3" top="0.36" bottom="0.1" header="0" footer="0"/>
  <pageSetup paperSize="256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1:J83"/>
  <sheetViews>
    <sheetView topLeftCell="A40" workbookViewId="0">
      <selection activeCell="E63" sqref="E63"/>
    </sheetView>
  </sheetViews>
  <sheetFormatPr defaultColWidth="9.109375" defaultRowHeight="14.1" customHeight="1" x14ac:dyDescent="0.3"/>
  <cols>
    <col min="1" max="2" width="3.109375" style="40" customWidth="1"/>
    <col min="3" max="3" width="2.44140625" style="40" customWidth="1"/>
    <col min="4" max="4" width="42.6640625" style="40" customWidth="1"/>
    <col min="5" max="5" width="17.109375" style="87" customWidth="1"/>
    <col min="6" max="6" width="16.33203125" style="40" customWidth="1"/>
    <col min="7" max="7" width="15.33203125" style="40" customWidth="1"/>
    <col min="8" max="8" width="15" style="40" customWidth="1"/>
    <col min="9" max="9" width="16.109375" style="40" customWidth="1"/>
    <col min="10" max="10" width="15.88671875" style="40" customWidth="1"/>
    <col min="11" max="16384" width="9.109375" style="40"/>
  </cols>
  <sheetData>
    <row r="1" spans="1:10" ht="14.1" customHeight="1" x14ac:dyDescent="0.3">
      <c r="E1" s="292"/>
    </row>
    <row r="2" spans="1:10" ht="14.1" customHeight="1" x14ac:dyDescent="0.3">
      <c r="E2" s="292"/>
    </row>
    <row r="3" spans="1:10" ht="14.1" customHeight="1" x14ac:dyDescent="0.3">
      <c r="E3" s="179"/>
      <c r="J3" s="214"/>
    </row>
    <row r="4" spans="1:10" s="31" customFormat="1" ht="14.1" customHeight="1" x14ac:dyDescent="0.3">
      <c r="A4" s="409" t="s">
        <v>385</v>
      </c>
      <c r="B4" s="410"/>
      <c r="C4" s="410" t="s">
        <v>386</v>
      </c>
      <c r="E4" s="360"/>
      <c r="F4" s="49"/>
      <c r="G4" s="49"/>
      <c r="H4" s="49"/>
      <c r="I4" s="49"/>
      <c r="J4" s="208"/>
    </row>
    <row r="5" spans="1:10" ht="14.1" customHeight="1" x14ac:dyDescent="0.3">
      <c r="A5" s="460"/>
      <c r="B5" s="460"/>
      <c r="C5" s="460"/>
      <c r="D5" s="460"/>
      <c r="E5" s="460"/>
      <c r="F5" s="460"/>
      <c r="G5" s="460"/>
      <c r="H5" s="460"/>
      <c r="I5" s="460"/>
      <c r="J5" s="460"/>
    </row>
    <row r="6" spans="1:10" ht="14.1" customHeight="1" x14ac:dyDescent="0.3">
      <c r="A6" s="461"/>
      <c r="B6" s="462"/>
      <c r="C6" s="462"/>
      <c r="D6" s="462"/>
      <c r="E6" s="462"/>
      <c r="F6" s="462"/>
      <c r="G6" s="462"/>
      <c r="H6" s="462"/>
      <c r="I6" s="462"/>
      <c r="J6" s="462"/>
    </row>
    <row r="7" spans="1:10" ht="14.1" customHeight="1" thickBot="1" x14ac:dyDescent="0.35">
      <c r="A7" s="40" t="s">
        <v>92</v>
      </c>
      <c r="J7" s="217" t="s">
        <v>271</v>
      </c>
    </row>
    <row r="8" spans="1:10" ht="14.1" customHeight="1" thickBot="1" x14ac:dyDescent="0.35">
      <c r="A8" s="25"/>
      <c r="B8" s="26"/>
      <c r="C8" s="26"/>
      <c r="D8" s="26"/>
      <c r="E8" s="27"/>
      <c r="F8" s="303"/>
      <c r="G8" s="471" t="s">
        <v>21</v>
      </c>
      <c r="H8" s="471"/>
      <c r="I8" s="471"/>
      <c r="J8" s="439" t="s">
        <v>26</v>
      </c>
    </row>
    <row r="9" spans="1:10" ht="14.1" customHeight="1" x14ac:dyDescent="0.3">
      <c r="A9" s="476" t="s">
        <v>2</v>
      </c>
      <c r="B9" s="477"/>
      <c r="C9" s="477"/>
      <c r="D9" s="478"/>
      <c r="E9" s="472" t="s">
        <v>18</v>
      </c>
      <c r="F9" s="304" t="s">
        <v>19</v>
      </c>
      <c r="G9" s="474" t="s">
        <v>20</v>
      </c>
      <c r="H9" s="474" t="s">
        <v>25</v>
      </c>
      <c r="I9" s="474" t="s">
        <v>24</v>
      </c>
      <c r="J9" s="440"/>
    </row>
    <row r="10" spans="1:10" ht="14.1" customHeight="1" thickBot="1" x14ac:dyDescent="0.35">
      <c r="A10" s="479"/>
      <c r="B10" s="480"/>
      <c r="C10" s="480"/>
      <c r="D10" s="481"/>
      <c r="E10" s="473"/>
      <c r="F10" s="318" t="s">
        <v>20</v>
      </c>
      <c r="G10" s="475"/>
      <c r="H10" s="475"/>
      <c r="I10" s="475"/>
      <c r="J10" s="318" t="s">
        <v>27</v>
      </c>
    </row>
    <row r="11" spans="1:10" ht="14.1" customHeight="1" x14ac:dyDescent="0.3">
      <c r="A11" s="482"/>
      <c r="B11" s="483"/>
      <c r="C11" s="483"/>
      <c r="D11" s="507"/>
      <c r="E11" s="314"/>
      <c r="F11" s="314"/>
      <c r="G11" s="314"/>
      <c r="H11" s="314"/>
      <c r="I11" s="314"/>
      <c r="J11" s="314"/>
    </row>
    <row r="12" spans="1:10" ht="14.1" customHeight="1" x14ac:dyDescent="0.3">
      <c r="A12" s="459" t="s">
        <v>83</v>
      </c>
      <c r="B12" s="442"/>
      <c r="C12" s="442"/>
      <c r="D12" s="443"/>
      <c r="E12" s="315"/>
      <c r="F12" s="14"/>
      <c r="G12" s="14"/>
      <c r="H12" s="14"/>
      <c r="I12" s="14"/>
      <c r="J12" s="14"/>
    </row>
    <row r="13" spans="1:10" ht="14.1" customHeight="1" x14ac:dyDescent="0.3">
      <c r="A13" s="32"/>
      <c r="B13" s="445" t="s">
        <v>3</v>
      </c>
      <c r="C13" s="445"/>
      <c r="D13" s="446"/>
      <c r="E13" s="53" t="s">
        <v>184</v>
      </c>
      <c r="F13" s="14"/>
      <c r="G13" s="14"/>
      <c r="H13" s="14"/>
      <c r="I13" s="14"/>
      <c r="J13" s="14"/>
    </row>
    <row r="14" spans="1:10" ht="14.1" customHeight="1" x14ac:dyDescent="0.3">
      <c r="A14" s="32"/>
      <c r="B14" s="33"/>
      <c r="C14" s="445" t="s">
        <v>4</v>
      </c>
      <c r="D14" s="446"/>
      <c r="E14" s="142" t="s">
        <v>99</v>
      </c>
      <c r="F14" s="22">
        <v>991222</v>
      </c>
      <c r="G14" s="22">
        <v>518526</v>
      </c>
      <c r="H14" s="22">
        <v>474462</v>
      </c>
      <c r="I14" s="22">
        <f>SUM(G14:H14)</f>
        <v>992988</v>
      </c>
      <c r="J14" s="22">
        <v>1183812</v>
      </c>
    </row>
    <row r="15" spans="1:10" ht="14.1" customHeight="1" x14ac:dyDescent="0.3">
      <c r="A15" s="32"/>
      <c r="B15" s="445" t="s">
        <v>5</v>
      </c>
      <c r="C15" s="445"/>
      <c r="D15" s="446"/>
      <c r="E15" s="53" t="s">
        <v>185</v>
      </c>
      <c r="F15" s="417">
        <f>SUM(F17:F24)</f>
        <v>353236</v>
      </c>
      <c r="G15" s="417">
        <f t="shared" ref="G15:J15" si="0">SUM(G17:G24)</f>
        <v>170249</v>
      </c>
      <c r="H15" s="417">
        <f t="shared" si="0"/>
        <v>180249</v>
      </c>
      <c r="I15" s="417">
        <f t="shared" si="0"/>
        <v>350498</v>
      </c>
      <c r="J15" s="417">
        <f t="shared" si="0"/>
        <v>372302</v>
      </c>
    </row>
    <row r="16" spans="1:10" ht="14.1" customHeight="1" x14ac:dyDescent="0.3">
      <c r="A16" s="32"/>
      <c r="B16" s="31"/>
      <c r="C16" s="445" t="s">
        <v>6</v>
      </c>
      <c r="D16" s="446"/>
      <c r="E16" s="142" t="s">
        <v>100</v>
      </c>
      <c r="F16" s="22">
        <v>96000</v>
      </c>
      <c r="G16" s="22">
        <v>48000</v>
      </c>
      <c r="H16" s="22">
        <v>48000</v>
      </c>
      <c r="I16" s="22">
        <f t="shared" ref="I16:I24" si="1">SUM(G16:H16)</f>
        <v>96000</v>
      </c>
      <c r="J16" s="22">
        <v>96000</v>
      </c>
    </row>
    <row r="17" spans="1:10" ht="14.1" customHeight="1" x14ac:dyDescent="0.3">
      <c r="A17" s="32"/>
      <c r="B17" s="31"/>
      <c r="C17" s="445" t="s">
        <v>154</v>
      </c>
      <c r="D17" s="446"/>
      <c r="E17" s="256" t="s">
        <v>169</v>
      </c>
      <c r="F17" s="22">
        <v>67500</v>
      </c>
      <c r="G17" s="22">
        <v>33750</v>
      </c>
      <c r="H17" s="22">
        <v>33750</v>
      </c>
      <c r="I17" s="22">
        <f t="shared" si="1"/>
        <v>67500</v>
      </c>
      <c r="J17" s="22">
        <v>67500</v>
      </c>
    </row>
    <row r="18" spans="1:10" ht="14.1" customHeight="1" x14ac:dyDescent="0.3">
      <c r="A18" s="32"/>
      <c r="B18" s="31"/>
      <c r="C18" s="445" t="s">
        <v>155</v>
      </c>
      <c r="D18" s="446"/>
      <c r="E18" s="256" t="s">
        <v>170</v>
      </c>
      <c r="F18" s="22">
        <v>67500</v>
      </c>
      <c r="G18" s="22">
        <v>33750</v>
      </c>
      <c r="H18" s="22">
        <v>33750</v>
      </c>
      <c r="I18" s="22">
        <f t="shared" si="1"/>
        <v>67500</v>
      </c>
      <c r="J18" s="22">
        <v>67500</v>
      </c>
    </row>
    <row r="19" spans="1:10" ht="14.1" customHeight="1" x14ac:dyDescent="0.3">
      <c r="A19" s="32"/>
      <c r="B19" s="31"/>
      <c r="C19" s="445" t="s">
        <v>156</v>
      </c>
      <c r="D19" s="446"/>
      <c r="E19" s="256" t="s">
        <v>171</v>
      </c>
      <c r="F19" s="22">
        <v>20000</v>
      </c>
      <c r="G19" s="22">
        <v>20000</v>
      </c>
      <c r="H19" s="22">
        <v>0</v>
      </c>
      <c r="I19" s="22">
        <f t="shared" si="1"/>
        <v>20000</v>
      </c>
      <c r="J19" s="22">
        <v>20000</v>
      </c>
    </row>
    <row r="20" spans="1:10" ht="14.1" customHeight="1" x14ac:dyDescent="0.3">
      <c r="A20" s="32"/>
      <c r="B20" s="31"/>
      <c r="C20" s="445" t="s">
        <v>159</v>
      </c>
      <c r="D20" s="446"/>
      <c r="E20" s="256" t="s">
        <v>174</v>
      </c>
      <c r="F20" s="22">
        <v>8000</v>
      </c>
      <c r="G20" s="22">
        <v>0</v>
      </c>
      <c r="H20" s="22">
        <v>0</v>
      </c>
      <c r="I20" s="22">
        <f t="shared" si="1"/>
        <v>0</v>
      </c>
      <c r="J20" s="22">
        <v>0</v>
      </c>
    </row>
    <row r="21" spans="1:10" ht="14.1" customHeight="1" x14ac:dyDescent="0.3">
      <c r="A21" s="32"/>
      <c r="B21" s="31"/>
      <c r="C21" s="445" t="s">
        <v>163</v>
      </c>
      <c r="D21" s="446"/>
      <c r="E21" s="256" t="s">
        <v>176</v>
      </c>
      <c r="F21" s="22">
        <v>5000</v>
      </c>
      <c r="G21" s="22">
        <v>0</v>
      </c>
      <c r="H21" s="22">
        <v>0</v>
      </c>
      <c r="I21" s="22">
        <f t="shared" si="1"/>
        <v>0</v>
      </c>
      <c r="J21" s="22">
        <v>0</v>
      </c>
    </row>
    <row r="22" spans="1:10" ht="14.1" customHeight="1" x14ac:dyDescent="0.3">
      <c r="A22" s="32"/>
      <c r="B22" s="31"/>
      <c r="C22" s="445" t="s">
        <v>162</v>
      </c>
      <c r="D22" s="446"/>
      <c r="E22" s="256" t="s">
        <v>178</v>
      </c>
      <c r="F22" s="22">
        <v>82618</v>
      </c>
      <c r="G22" s="22">
        <v>0</v>
      </c>
      <c r="H22" s="22">
        <v>82749</v>
      </c>
      <c r="I22" s="22">
        <f t="shared" si="1"/>
        <v>82749</v>
      </c>
      <c r="J22" s="22">
        <v>98651</v>
      </c>
    </row>
    <row r="23" spans="1:10" ht="14.1" customHeight="1" x14ac:dyDescent="0.3">
      <c r="A23" s="32"/>
      <c r="B23" s="31"/>
      <c r="C23" s="445" t="s">
        <v>282</v>
      </c>
      <c r="D23" s="446"/>
      <c r="E23" s="256" t="s">
        <v>178</v>
      </c>
      <c r="F23" s="22">
        <v>82618</v>
      </c>
      <c r="G23" s="22">
        <v>82749</v>
      </c>
      <c r="H23" s="22">
        <v>0</v>
      </c>
      <c r="I23" s="22">
        <f t="shared" si="1"/>
        <v>82749</v>
      </c>
      <c r="J23" s="22">
        <v>98651</v>
      </c>
    </row>
    <row r="24" spans="1:10" ht="14.1" customHeight="1" x14ac:dyDescent="0.3">
      <c r="A24" s="32"/>
      <c r="B24" s="31"/>
      <c r="C24" s="445" t="s">
        <v>164</v>
      </c>
      <c r="D24" s="446"/>
      <c r="E24" s="256" t="s">
        <v>179</v>
      </c>
      <c r="F24" s="22">
        <v>20000</v>
      </c>
      <c r="G24" s="22">
        <v>0</v>
      </c>
      <c r="H24" s="22">
        <v>30000</v>
      </c>
      <c r="I24" s="22">
        <f t="shared" si="1"/>
        <v>30000</v>
      </c>
      <c r="J24" s="22">
        <v>20000</v>
      </c>
    </row>
    <row r="25" spans="1:10" ht="14.1" customHeight="1" x14ac:dyDescent="0.3">
      <c r="A25" s="32"/>
      <c r="B25" s="33" t="s">
        <v>81</v>
      </c>
      <c r="C25" s="33"/>
      <c r="D25" s="34"/>
      <c r="E25" s="53" t="s">
        <v>180</v>
      </c>
      <c r="F25" s="418">
        <f>SUM(F26:F29)</f>
        <v>154287.78</v>
      </c>
      <c r="G25" s="418">
        <f t="shared" ref="G25:J25" si="2">SUM(G26:G29)</f>
        <v>74965.34</v>
      </c>
      <c r="H25" s="418">
        <f t="shared" si="2"/>
        <v>79656.66</v>
      </c>
      <c r="I25" s="418">
        <f t="shared" si="2"/>
        <v>154622</v>
      </c>
      <c r="J25" s="418">
        <f t="shared" si="2"/>
        <v>166700</v>
      </c>
    </row>
    <row r="26" spans="1:10" ht="14.1" customHeight="1" x14ac:dyDescent="0.3">
      <c r="A26" s="32"/>
      <c r="B26" s="31"/>
      <c r="C26" s="86" t="s">
        <v>165</v>
      </c>
      <c r="D26" s="84"/>
      <c r="E26" s="53" t="s">
        <v>181</v>
      </c>
      <c r="F26" s="22">
        <v>118946.64</v>
      </c>
      <c r="G26" s="22">
        <v>62223.12</v>
      </c>
      <c r="H26" s="22">
        <v>56937.88</v>
      </c>
      <c r="I26" s="14">
        <f>SUM(G26:H26)</f>
        <v>119161</v>
      </c>
      <c r="J26" s="14">
        <v>142059</v>
      </c>
    </row>
    <row r="27" spans="1:10" ht="14.1" customHeight="1" x14ac:dyDescent="0.3">
      <c r="A27" s="32"/>
      <c r="B27" s="31"/>
      <c r="C27" s="86" t="s">
        <v>166</v>
      </c>
      <c r="D27" s="84"/>
      <c r="E27" s="53" t="s">
        <v>182</v>
      </c>
      <c r="F27" s="22">
        <v>19824.439999999999</v>
      </c>
      <c r="G27" s="22">
        <v>4904.72</v>
      </c>
      <c r="H27" s="22">
        <v>14956.28</v>
      </c>
      <c r="I27" s="14">
        <f>SUM(G27:H27)</f>
        <v>19861</v>
      </c>
      <c r="J27" s="14">
        <v>4800</v>
      </c>
    </row>
    <row r="28" spans="1:10" ht="14.1" customHeight="1" x14ac:dyDescent="0.3">
      <c r="A28" s="32"/>
      <c r="B28" s="31"/>
      <c r="C28" s="86" t="s">
        <v>167</v>
      </c>
      <c r="D28" s="84"/>
      <c r="E28" s="53" t="s">
        <v>186</v>
      </c>
      <c r="F28" s="22">
        <v>10725</v>
      </c>
      <c r="G28" s="22">
        <v>5437.5</v>
      </c>
      <c r="H28" s="22">
        <v>5362.5</v>
      </c>
      <c r="I28" s="14">
        <f>SUM(G28:H28)</f>
        <v>10800</v>
      </c>
      <c r="J28" s="14">
        <v>15041</v>
      </c>
    </row>
    <row r="29" spans="1:10" ht="14.1" customHeight="1" x14ac:dyDescent="0.3">
      <c r="A29" s="32"/>
      <c r="B29" s="31"/>
      <c r="C29" s="86" t="s">
        <v>168</v>
      </c>
      <c r="D29" s="84"/>
      <c r="E29" s="53" t="s">
        <v>183</v>
      </c>
      <c r="F29" s="22">
        <v>4791.7</v>
      </c>
      <c r="G29" s="22">
        <v>2400</v>
      </c>
      <c r="H29" s="22">
        <v>2400</v>
      </c>
      <c r="I29" s="14">
        <f>SUM(G29:H29)</f>
        <v>4800</v>
      </c>
      <c r="J29" s="14">
        <v>4800</v>
      </c>
    </row>
    <row r="30" spans="1:10" ht="14.1" customHeight="1" x14ac:dyDescent="0.3">
      <c r="A30" s="32"/>
      <c r="B30" s="140" t="s">
        <v>7</v>
      </c>
      <c r="C30" s="141"/>
      <c r="E30" s="53" t="s">
        <v>187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39" t="s">
        <v>7</v>
      </c>
      <c r="D31" s="141"/>
      <c r="E31" s="53" t="s">
        <v>183</v>
      </c>
      <c r="F31" s="418">
        <f>SUM(F32:F33)</f>
        <v>102618</v>
      </c>
      <c r="G31" s="417">
        <v>0</v>
      </c>
      <c r="H31" s="417">
        <v>0</v>
      </c>
      <c r="I31" s="417">
        <v>0</v>
      </c>
      <c r="J31" s="417">
        <v>0</v>
      </c>
    </row>
    <row r="32" spans="1:10" ht="14.1" customHeight="1" x14ac:dyDescent="0.3">
      <c r="A32" s="32"/>
      <c r="B32" s="33"/>
      <c r="C32" s="468" t="s">
        <v>291</v>
      </c>
      <c r="D32" s="467"/>
      <c r="E32" s="53"/>
      <c r="F32" s="22">
        <v>20000</v>
      </c>
      <c r="G32" s="22">
        <v>0</v>
      </c>
      <c r="H32" s="22">
        <v>20000</v>
      </c>
      <c r="I32" s="22">
        <f>SUM(G32:H32)</f>
        <v>20000</v>
      </c>
      <c r="J32" s="22">
        <v>20000</v>
      </c>
    </row>
    <row r="33" spans="1:10" ht="14.1" customHeight="1" x14ac:dyDescent="0.3">
      <c r="A33" s="32"/>
      <c r="B33" s="33"/>
      <c r="C33" s="281" t="s">
        <v>378</v>
      </c>
      <c r="D33" s="280"/>
      <c r="E33" s="53"/>
      <c r="F33" s="22">
        <v>82618</v>
      </c>
      <c r="G33" s="22">
        <v>0</v>
      </c>
      <c r="H33" s="22">
        <v>0</v>
      </c>
      <c r="I33" s="22">
        <v>0</v>
      </c>
      <c r="J33" s="22">
        <v>0</v>
      </c>
    </row>
    <row r="34" spans="1:10" ht="14.1" customHeight="1" x14ac:dyDescent="0.3">
      <c r="A34" s="32"/>
      <c r="B34" s="442" t="s">
        <v>109</v>
      </c>
      <c r="C34" s="442"/>
      <c r="D34" s="443"/>
      <c r="E34" s="89"/>
      <c r="F34" s="17">
        <f>SUM(F14,F15,F16,F25,F31)</f>
        <v>1697363.78</v>
      </c>
      <c r="G34" s="17">
        <f t="shared" ref="G34:J34" si="3">SUM(G14,G15,G16,G25,G32)</f>
        <v>811740.34</v>
      </c>
      <c r="H34" s="17">
        <f t="shared" si="3"/>
        <v>802367.66</v>
      </c>
      <c r="I34" s="17">
        <f t="shared" si="3"/>
        <v>1614108</v>
      </c>
      <c r="J34" s="17">
        <f t="shared" si="3"/>
        <v>1838814</v>
      </c>
    </row>
    <row r="35" spans="1:10" ht="14.1" customHeight="1" x14ac:dyDescent="0.3">
      <c r="A35" s="198"/>
      <c r="B35" s="56"/>
      <c r="C35" s="56"/>
      <c r="D35" s="56"/>
      <c r="E35" s="29"/>
      <c r="F35" s="209"/>
      <c r="G35" s="209"/>
      <c r="H35" s="209"/>
      <c r="I35" s="209"/>
      <c r="J35" s="209"/>
    </row>
    <row r="36" spans="1:10" ht="14.1" customHeight="1" x14ac:dyDescent="0.3">
      <c r="A36" s="33"/>
      <c r="B36" s="182"/>
      <c r="C36" s="182"/>
      <c r="D36" s="182"/>
      <c r="E36" s="184"/>
      <c r="F36" s="59"/>
      <c r="G36" s="59"/>
      <c r="H36" s="59"/>
      <c r="I36" s="59"/>
      <c r="J36" s="59"/>
    </row>
    <row r="37" spans="1:10" ht="14.1" customHeight="1" x14ac:dyDescent="0.3">
      <c r="A37" s="33"/>
      <c r="B37" s="289"/>
      <c r="C37" s="289"/>
      <c r="D37" s="289"/>
      <c r="E37" s="296"/>
      <c r="F37" s="59"/>
      <c r="G37" s="59"/>
      <c r="H37" s="59"/>
      <c r="I37" s="59"/>
      <c r="J37" s="59"/>
    </row>
    <row r="38" spans="1:10" ht="14.1" customHeight="1" x14ac:dyDescent="0.3">
      <c r="A38" s="33"/>
      <c r="B38" s="289"/>
      <c r="C38" s="289"/>
      <c r="D38" s="289"/>
      <c r="E38" s="296"/>
      <c r="F38" s="59"/>
      <c r="G38" s="59"/>
      <c r="H38" s="59"/>
      <c r="I38" s="59"/>
    </row>
    <row r="39" spans="1:10" ht="14.1" customHeight="1" x14ac:dyDescent="0.3">
      <c r="A39" s="33"/>
      <c r="B39" s="403"/>
      <c r="C39" s="403"/>
      <c r="D39" s="403"/>
      <c r="E39" s="406"/>
      <c r="F39" s="59"/>
      <c r="G39" s="59"/>
      <c r="H39" s="59"/>
      <c r="I39" s="59"/>
    </row>
    <row r="40" spans="1:10" ht="14.1" customHeight="1" x14ac:dyDescent="0.3">
      <c r="A40" s="33"/>
      <c r="B40" s="403"/>
      <c r="C40" s="403"/>
      <c r="D40" s="403"/>
      <c r="E40" s="406"/>
      <c r="F40" s="59"/>
      <c r="G40" s="59"/>
      <c r="H40" s="59"/>
      <c r="I40" s="59"/>
    </row>
    <row r="41" spans="1:10" ht="15.75" customHeight="1" x14ac:dyDescent="0.3">
      <c r="A41" s="33"/>
      <c r="B41" s="289"/>
      <c r="C41" s="289"/>
      <c r="D41" s="289"/>
      <c r="E41" s="296"/>
      <c r="F41" s="59"/>
      <c r="G41" s="59"/>
      <c r="H41" s="59"/>
      <c r="I41" s="59"/>
      <c r="J41" s="59"/>
    </row>
    <row r="42" spans="1:10" ht="15.75" customHeight="1" x14ac:dyDescent="0.3">
      <c r="A42" s="33"/>
      <c r="B42" s="182"/>
      <c r="C42" s="182"/>
      <c r="D42" s="182"/>
      <c r="E42" s="184"/>
      <c r="F42" s="59"/>
      <c r="G42" s="59"/>
      <c r="H42" s="59"/>
      <c r="I42" s="59"/>
      <c r="J42" s="59"/>
    </row>
    <row r="43" spans="1:10" ht="14.1" customHeight="1" x14ac:dyDescent="0.3">
      <c r="A43" s="33"/>
      <c r="B43" s="182"/>
      <c r="C43" s="182"/>
      <c r="D43" s="182"/>
      <c r="E43" s="184"/>
      <c r="F43" s="59"/>
      <c r="G43" s="59"/>
      <c r="H43" s="59"/>
      <c r="I43" s="59"/>
    </row>
    <row r="44" spans="1:10" ht="14.1" customHeight="1" x14ac:dyDescent="0.3">
      <c r="A44" s="40" t="s">
        <v>92</v>
      </c>
      <c r="B44" s="182"/>
      <c r="C44" s="182"/>
      <c r="D44" s="182"/>
      <c r="E44" s="184"/>
      <c r="F44" s="59"/>
      <c r="G44" s="59"/>
      <c r="H44" s="59"/>
      <c r="I44" s="59"/>
      <c r="J44" s="217" t="s">
        <v>270</v>
      </c>
    </row>
    <row r="45" spans="1:10" ht="14.1" customHeight="1" x14ac:dyDescent="0.3">
      <c r="A45" s="42"/>
      <c r="B45" s="29"/>
      <c r="C45" s="29"/>
      <c r="D45" s="43"/>
      <c r="E45" s="301"/>
      <c r="F45" s="301"/>
      <c r="G45" s="513" t="s">
        <v>21</v>
      </c>
      <c r="H45" s="513"/>
      <c r="I45" s="513"/>
      <c r="J45" s="515" t="s">
        <v>26</v>
      </c>
    </row>
    <row r="46" spans="1:10" ht="14.1" customHeight="1" x14ac:dyDescent="0.3">
      <c r="A46" s="299"/>
      <c r="B46" s="296"/>
      <c r="C46" s="296"/>
      <c r="D46" s="300"/>
      <c r="E46" s="495" t="s">
        <v>18</v>
      </c>
      <c r="F46" s="302" t="s">
        <v>19</v>
      </c>
      <c r="G46" s="302" t="s">
        <v>22</v>
      </c>
      <c r="H46" s="302" t="s">
        <v>23</v>
      </c>
      <c r="I46" s="517" t="s">
        <v>24</v>
      </c>
      <c r="J46" s="516"/>
    </row>
    <row r="47" spans="1:10" ht="14.1" customHeight="1" x14ac:dyDescent="0.3">
      <c r="A47" s="498" t="s">
        <v>2</v>
      </c>
      <c r="B47" s="452"/>
      <c r="C47" s="452"/>
      <c r="D47" s="499"/>
      <c r="E47" s="495"/>
      <c r="F47" s="302" t="s">
        <v>20</v>
      </c>
      <c r="G47" s="302" t="s">
        <v>20</v>
      </c>
      <c r="H47" s="302" t="s">
        <v>25</v>
      </c>
      <c r="I47" s="495"/>
      <c r="J47" s="302" t="s">
        <v>27</v>
      </c>
    </row>
    <row r="48" spans="1:10" ht="14.1" customHeight="1" x14ac:dyDescent="0.3">
      <c r="A48" s="489">
        <v>1</v>
      </c>
      <c r="B48" s="490"/>
      <c r="C48" s="490"/>
      <c r="D48" s="491"/>
      <c r="E48" s="30">
        <v>2</v>
      </c>
      <c r="F48" s="30">
        <v>3</v>
      </c>
      <c r="G48" s="30">
        <v>4</v>
      </c>
      <c r="H48" s="30">
        <v>5</v>
      </c>
      <c r="I48" s="30">
        <v>6</v>
      </c>
      <c r="J48" s="30">
        <v>7</v>
      </c>
    </row>
    <row r="49" spans="1:10" ht="14.1" customHeight="1" x14ac:dyDescent="0.3">
      <c r="A49" s="202" t="s">
        <v>8</v>
      </c>
      <c r="B49" s="60"/>
      <c r="C49" s="47"/>
      <c r="D49" s="210"/>
      <c r="E49" s="186"/>
      <c r="F49" s="260"/>
      <c r="G49" s="260"/>
      <c r="H49" s="260"/>
      <c r="I49" s="260"/>
      <c r="J49" s="260"/>
    </row>
    <row r="50" spans="1:10" ht="14.1" customHeight="1" x14ac:dyDescent="0.3">
      <c r="A50" s="11"/>
      <c r="B50" s="444" t="s">
        <v>9</v>
      </c>
      <c r="C50" s="445"/>
      <c r="D50" s="446"/>
      <c r="E50" s="53" t="s">
        <v>146</v>
      </c>
      <c r="F50" s="22"/>
      <c r="G50" s="22"/>
      <c r="H50" s="22"/>
      <c r="I50" s="22"/>
      <c r="J50" s="22"/>
    </row>
    <row r="51" spans="1:10" ht="14.1" customHeight="1" x14ac:dyDescent="0.3">
      <c r="A51" s="11"/>
      <c r="B51" s="138"/>
      <c r="C51" s="444" t="s">
        <v>9</v>
      </c>
      <c r="D51" s="446"/>
      <c r="E51" s="53" t="s">
        <v>139</v>
      </c>
      <c r="F51" s="22">
        <v>123702</v>
      </c>
      <c r="G51" s="22">
        <v>71612.289999999994</v>
      </c>
      <c r="H51" s="22">
        <v>48387.71</v>
      </c>
      <c r="I51" s="22">
        <f>SUM(G51:H51)</f>
        <v>120000</v>
      </c>
      <c r="J51" s="22">
        <v>140000</v>
      </c>
    </row>
    <row r="52" spans="1:10" ht="14.1" customHeight="1" x14ac:dyDescent="0.3">
      <c r="A52" s="11"/>
      <c r="B52" s="444" t="s">
        <v>10</v>
      </c>
      <c r="C52" s="445"/>
      <c r="D52" s="446"/>
      <c r="E52" s="53" t="s">
        <v>147</v>
      </c>
      <c r="F52" s="22"/>
      <c r="G52" s="22"/>
      <c r="H52" s="22"/>
      <c r="I52" s="22"/>
      <c r="J52" s="22"/>
    </row>
    <row r="53" spans="1:10" ht="14.1" customHeight="1" x14ac:dyDescent="0.3">
      <c r="A53" s="11"/>
      <c r="B53" s="138"/>
      <c r="C53" s="444" t="s">
        <v>55</v>
      </c>
      <c r="D53" s="446"/>
      <c r="E53" s="53" t="s">
        <v>140</v>
      </c>
      <c r="F53" s="22">
        <v>60131</v>
      </c>
      <c r="G53" s="22">
        <v>36010</v>
      </c>
      <c r="H53" s="22">
        <v>33990</v>
      </c>
      <c r="I53" s="22">
        <f t="shared" ref="I53:I59" si="4">SUM(G53:H53)</f>
        <v>70000</v>
      </c>
      <c r="J53" s="22">
        <v>90000</v>
      </c>
    </row>
    <row r="54" spans="1:10" ht="14.1" customHeight="1" x14ac:dyDescent="0.3">
      <c r="A54" s="11"/>
      <c r="B54" s="444" t="s">
        <v>11</v>
      </c>
      <c r="C54" s="445"/>
      <c r="D54" s="446"/>
      <c r="E54" s="53" t="s">
        <v>148</v>
      </c>
      <c r="F54" s="418">
        <f>SUM(F55:F56)</f>
        <v>37201.56</v>
      </c>
      <c r="G54" s="418">
        <f t="shared" ref="G54:H54" si="5">SUM(G55:G56)</f>
        <v>20950</v>
      </c>
      <c r="H54" s="418">
        <f t="shared" si="5"/>
        <v>29050</v>
      </c>
      <c r="I54" s="418">
        <f t="shared" si="4"/>
        <v>50000</v>
      </c>
      <c r="J54" s="418"/>
    </row>
    <row r="55" spans="1:10" ht="14.1" customHeight="1" x14ac:dyDescent="0.3">
      <c r="A55" s="11"/>
      <c r="B55" s="138"/>
      <c r="C55" s="444" t="s">
        <v>36</v>
      </c>
      <c r="D55" s="446"/>
      <c r="E55" s="53" t="s">
        <v>141</v>
      </c>
      <c r="F55" s="22">
        <v>18641.63</v>
      </c>
      <c r="G55" s="22">
        <v>20950</v>
      </c>
      <c r="H55" s="22">
        <v>9050</v>
      </c>
      <c r="I55" s="22">
        <f t="shared" si="4"/>
        <v>30000</v>
      </c>
      <c r="J55" s="22">
        <v>30000</v>
      </c>
    </row>
    <row r="56" spans="1:10" ht="14.1" customHeight="1" x14ac:dyDescent="0.3">
      <c r="A56" s="11"/>
      <c r="B56" s="138"/>
      <c r="C56" s="468" t="s">
        <v>219</v>
      </c>
      <c r="D56" s="446"/>
      <c r="E56" s="53" t="s">
        <v>142</v>
      </c>
      <c r="F56" s="22">
        <v>18559.93</v>
      </c>
      <c r="G56" s="22">
        <v>0</v>
      </c>
      <c r="H56" s="22">
        <v>20000</v>
      </c>
      <c r="I56" s="22">
        <f t="shared" si="4"/>
        <v>20000</v>
      </c>
      <c r="J56" s="22">
        <v>20000</v>
      </c>
    </row>
    <row r="57" spans="1:10" ht="14.1" customHeight="1" x14ac:dyDescent="0.3">
      <c r="A57" s="11"/>
      <c r="B57" s="444" t="s">
        <v>94</v>
      </c>
      <c r="C57" s="445"/>
      <c r="D57" s="446"/>
      <c r="E57" s="53" t="s">
        <v>150</v>
      </c>
      <c r="F57" s="418">
        <f>SUM(F58:F59)</f>
        <v>7277</v>
      </c>
      <c r="G57" s="418">
        <f t="shared" ref="G57:H57" si="6">SUM(G58:G59)</f>
        <v>4137</v>
      </c>
      <c r="H57" s="418">
        <f t="shared" si="6"/>
        <v>18463</v>
      </c>
      <c r="I57" s="418">
        <f t="shared" si="4"/>
        <v>22600</v>
      </c>
      <c r="J57" s="418"/>
    </row>
    <row r="58" spans="1:10" ht="14.1" customHeight="1" x14ac:dyDescent="0.3">
      <c r="A58" s="11"/>
      <c r="B58" s="138"/>
      <c r="C58" s="444" t="s">
        <v>235</v>
      </c>
      <c r="D58" s="446"/>
      <c r="E58" s="53" t="s">
        <v>236</v>
      </c>
      <c r="F58" s="22">
        <v>0</v>
      </c>
      <c r="G58" s="22">
        <v>752</v>
      </c>
      <c r="H58" s="22">
        <v>248</v>
      </c>
      <c r="I58" s="22">
        <f t="shared" si="4"/>
        <v>1000</v>
      </c>
      <c r="J58" s="22">
        <v>1000</v>
      </c>
    </row>
    <row r="59" spans="1:10" ht="14.1" customHeight="1" x14ac:dyDescent="0.3">
      <c r="A59" s="11"/>
      <c r="B59" s="138"/>
      <c r="C59" s="444" t="s">
        <v>121</v>
      </c>
      <c r="D59" s="446"/>
      <c r="E59" s="53" t="s">
        <v>144</v>
      </c>
      <c r="F59" s="22">
        <v>7277</v>
      </c>
      <c r="G59" s="22">
        <v>3385</v>
      </c>
      <c r="H59" s="22">
        <v>18215</v>
      </c>
      <c r="I59" s="22">
        <f t="shared" si="4"/>
        <v>21600</v>
      </c>
      <c r="J59" s="22">
        <v>21000</v>
      </c>
    </row>
    <row r="60" spans="1:10" ht="14.1" customHeight="1" x14ac:dyDescent="0.3">
      <c r="A60" s="11"/>
      <c r="B60" s="444" t="s">
        <v>14</v>
      </c>
      <c r="C60" s="444"/>
      <c r="D60" s="467"/>
      <c r="E60" s="53" t="s">
        <v>192</v>
      </c>
      <c r="F60" s="22"/>
      <c r="G60" s="22"/>
      <c r="H60" s="22"/>
      <c r="I60" s="22"/>
      <c r="J60" s="44"/>
    </row>
    <row r="61" spans="1:10" ht="14.1" customHeight="1" x14ac:dyDescent="0.3">
      <c r="A61" s="11"/>
      <c r="B61" s="138"/>
      <c r="C61" s="484" t="s">
        <v>125</v>
      </c>
      <c r="D61" s="470"/>
      <c r="E61" s="53" t="s">
        <v>193</v>
      </c>
      <c r="F61" s="22">
        <v>0</v>
      </c>
      <c r="G61" s="22">
        <v>0</v>
      </c>
      <c r="H61" s="22">
        <v>0</v>
      </c>
      <c r="I61" s="22">
        <f>SUM(G61:H61)</f>
        <v>0</v>
      </c>
      <c r="J61" s="22">
        <v>0</v>
      </c>
    </row>
    <row r="62" spans="1:10" ht="14.1" customHeight="1" x14ac:dyDescent="0.3">
      <c r="A62" s="11"/>
      <c r="B62" s="444" t="s">
        <v>98</v>
      </c>
      <c r="C62" s="444"/>
      <c r="D62" s="467"/>
      <c r="E62" s="53" t="s">
        <v>237</v>
      </c>
      <c r="F62" s="22"/>
      <c r="G62" s="22"/>
      <c r="H62" s="22"/>
      <c r="I62" s="22"/>
      <c r="J62" s="44"/>
    </row>
    <row r="63" spans="1:10" ht="14.1" customHeight="1" x14ac:dyDescent="0.3">
      <c r="A63" s="11"/>
      <c r="B63" s="138"/>
      <c r="C63" s="444" t="s">
        <v>267</v>
      </c>
      <c r="D63" s="467"/>
      <c r="E63" s="53" t="s">
        <v>238</v>
      </c>
      <c r="F63" s="22">
        <v>4500</v>
      </c>
      <c r="G63" s="22">
        <v>2205</v>
      </c>
      <c r="H63" s="22">
        <v>22795</v>
      </c>
      <c r="I63" s="22">
        <f>SUM(G63:H63)</f>
        <v>25000</v>
      </c>
      <c r="J63" s="22">
        <v>25000</v>
      </c>
    </row>
    <row r="64" spans="1:10" ht="14.1" customHeight="1" x14ac:dyDescent="0.3">
      <c r="A64" s="11"/>
      <c r="B64" s="79" t="s">
        <v>96</v>
      </c>
      <c r="C64" s="34"/>
      <c r="E64" s="53" t="s">
        <v>205</v>
      </c>
      <c r="F64" s="22"/>
      <c r="G64" s="22"/>
      <c r="H64" s="22"/>
      <c r="I64" s="22"/>
      <c r="J64" s="44"/>
    </row>
    <row r="65" spans="1:10" ht="14.1" customHeight="1" x14ac:dyDescent="0.3">
      <c r="A65" s="11"/>
      <c r="B65" s="79"/>
      <c r="C65" s="79" t="s">
        <v>487</v>
      </c>
      <c r="E65" s="53" t="s">
        <v>493</v>
      </c>
      <c r="F65" s="22">
        <v>0</v>
      </c>
      <c r="G65" s="22">
        <v>0</v>
      </c>
      <c r="H65" s="22">
        <v>0</v>
      </c>
      <c r="I65" s="22">
        <v>0</v>
      </c>
      <c r="J65" s="22">
        <v>50000</v>
      </c>
    </row>
    <row r="66" spans="1:10" ht="14.1" customHeight="1" x14ac:dyDescent="0.3">
      <c r="A66" s="39"/>
      <c r="B66" s="442" t="s">
        <v>110</v>
      </c>
      <c r="C66" s="442"/>
      <c r="D66" s="443"/>
      <c r="E66" s="53"/>
      <c r="F66" s="17">
        <f>SUM(F51,F53,F54,F57,F61,F63)</f>
        <v>232811.56</v>
      </c>
      <c r="G66" s="17">
        <f t="shared" ref="G66:I66" si="7">SUM(G51,G53,G54,G57,G61,G63)</f>
        <v>134914.28999999998</v>
      </c>
      <c r="H66" s="17">
        <f>SUM(H51,H53,H54,H57,H61,H63)</f>
        <v>152685.71</v>
      </c>
      <c r="I66" s="17">
        <f t="shared" si="7"/>
        <v>287600</v>
      </c>
      <c r="J66" s="17">
        <f>SUM(J51:J65)</f>
        <v>377000</v>
      </c>
    </row>
    <row r="67" spans="1:10" ht="9" customHeight="1" x14ac:dyDescent="0.3">
      <c r="A67" s="39"/>
      <c r="B67" s="81"/>
      <c r="C67" s="81"/>
      <c r="D67" s="188"/>
      <c r="E67" s="89"/>
      <c r="F67" s="17"/>
      <c r="G67" s="17"/>
      <c r="H67" s="17"/>
      <c r="I67" s="17"/>
      <c r="J67" s="17"/>
    </row>
    <row r="68" spans="1:10" ht="14.1" customHeight="1" x14ac:dyDescent="0.3">
      <c r="A68" s="459" t="s">
        <v>16</v>
      </c>
      <c r="B68" s="442"/>
      <c r="C68" s="442"/>
      <c r="D68" s="443"/>
      <c r="E68" s="89"/>
      <c r="F68" s="17"/>
      <c r="G68" s="17"/>
      <c r="H68" s="17"/>
      <c r="I68" s="17"/>
      <c r="J68" s="17"/>
    </row>
    <row r="69" spans="1:10" ht="14.1" customHeight="1" x14ac:dyDescent="0.3">
      <c r="A69" s="39"/>
      <c r="B69" s="445" t="s">
        <v>107</v>
      </c>
      <c r="C69" s="445"/>
      <c r="D69" s="446"/>
      <c r="E69" s="53" t="s">
        <v>206</v>
      </c>
      <c r="F69" s="54"/>
      <c r="G69" s="54"/>
      <c r="H69" s="54"/>
      <c r="I69" s="54"/>
      <c r="J69" s="54"/>
    </row>
    <row r="70" spans="1:10" ht="14.1" customHeight="1" x14ac:dyDescent="0.3">
      <c r="A70" s="39"/>
      <c r="B70" s="137"/>
      <c r="C70" s="469" t="s">
        <v>133</v>
      </c>
      <c r="D70" s="470"/>
      <c r="E70" s="53" t="s">
        <v>208</v>
      </c>
      <c r="F70" s="54">
        <v>0</v>
      </c>
      <c r="G70" s="54">
        <v>0</v>
      </c>
      <c r="H70" s="54">
        <v>0</v>
      </c>
      <c r="I70" s="54">
        <f>SUM(G70:H70)</f>
        <v>0</v>
      </c>
      <c r="J70" s="54">
        <v>0</v>
      </c>
    </row>
    <row r="71" spans="1:10" ht="14.1" customHeight="1" x14ac:dyDescent="0.3">
      <c r="A71" s="39"/>
      <c r="B71" s="283"/>
      <c r="C71" s="284"/>
      <c r="D71" s="285" t="s">
        <v>382</v>
      </c>
      <c r="E71" s="53" t="s">
        <v>208</v>
      </c>
      <c r="F71" s="54">
        <v>34883.699999999997</v>
      </c>
      <c r="G71" s="54"/>
      <c r="H71" s="54"/>
      <c r="I71" s="54"/>
      <c r="J71" s="54"/>
    </row>
    <row r="72" spans="1:10" ht="14.1" customHeight="1" x14ac:dyDescent="0.3">
      <c r="A72" s="39"/>
      <c r="B72" s="137"/>
      <c r="C72" s="444" t="s">
        <v>364</v>
      </c>
      <c r="D72" s="467"/>
      <c r="E72" s="241" t="s">
        <v>217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</row>
    <row r="73" spans="1:10" ht="14.1" customHeight="1" x14ac:dyDescent="0.3">
      <c r="A73" s="39"/>
      <c r="B73" s="170"/>
      <c r="C73" s="172"/>
      <c r="D73" s="174" t="s">
        <v>268</v>
      </c>
      <c r="E73" s="53" t="s">
        <v>365</v>
      </c>
      <c r="F73" s="54">
        <v>0</v>
      </c>
      <c r="G73" s="54">
        <v>14995</v>
      </c>
      <c r="H73" s="54">
        <v>5</v>
      </c>
      <c r="I73" s="54">
        <f>SUM(G73:H73)</f>
        <v>15000</v>
      </c>
      <c r="J73" s="54">
        <v>0</v>
      </c>
    </row>
    <row r="74" spans="1:10" ht="14.1" customHeight="1" x14ac:dyDescent="0.3">
      <c r="A74" s="39"/>
      <c r="B74" s="442" t="s">
        <v>111</v>
      </c>
      <c r="C74" s="442"/>
      <c r="D74" s="443"/>
      <c r="E74" s="89"/>
      <c r="F74" s="38">
        <f>SUM(F70:F72)</f>
        <v>34883.699999999997</v>
      </c>
      <c r="G74" s="38">
        <f>SUM(G70:G73)</f>
        <v>14995</v>
      </c>
      <c r="H74" s="38">
        <f>SUM(H70:H73)</f>
        <v>5</v>
      </c>
      <c r="I74" s="38">
        <f>SUM(G74:H74)</f>
        <v>15000</v>
      </c>
      <c r="J74" s="38">
        <f>SUM(J70:J73)</f>
        <v>0</v>
      </c>
    </row>
    <row r="75" spans="1:10" ht="14.1" customHeight="1" thickBot="1" x14ac:dyDescent="0.35">
      <c r="A75" s="463" t="s">
        <v>17</v>
      </c>
      <c r="B75" s="464"/>
      <c r="C75" s="464"/>
      <c r="D75" s="465"/>
      <c r="E75" s="30"/>
      <c r="F75" s="160">
        <f>SUM(F34,F66,F74)</f>
        <v>1965059.04</v>
      </c>
      <c r="G75" s="160">
        <f>SUM(G34,G66,G74)</f>
        <v>961649.62999999989</v>
      </c>
      <c r="H75" s="160">
        <f>SUM(H34,H66,H74)</f>
        <v>955058.37</v>
      </c>
      <c r="I75" s="160">
        <f>SUM(I34,I66,I74)</f>
        <v>1916708</v>
      </c>
      <c r="J75" s="160">
        <f>SUM(J34,J66,J74)</f>
        <v>2215814</v>
      </c>
    </row>
    <row r="76" spans="1:10" ht="14.1" customHeight="1" thickTop="1" x14ac:dyDescent="0.3">
      <c r="A76" s="13"/>
      <c r="B76" s="13"/>
      <c r="C76" s="20"/>
      <c r="D76" s="20"/>
      <c r="E76" s="88"/>
      <c r="F76" s="59"/>
      <c r="G76" s="59"/>
      <c r="H76" s="59"/>
      <c r="I76" s="59"/>
      <c r="J76" s="59"/>
    </row>
    <row r="77" spans="1:10" s="372" customFormat="1" ht="14.1" customHeight="1" x14ac:dyDescent="0.3">
      <c r="A77" s="372" t="s">
        <v>29</v>
      </c>
      <c r="E77" s="374" t="s">
        <v>31</v>
      </c>
      <c r="F77" s="375"/>
      <c r="G77" s="375"/>
      <c r="H77" s="375" t="s">
        <v>32</v>
      </c>
      <c r="I77" s="375"/>
      <c r="J77" s="375"/>
    </row>
    <row r="78" spans="1:10" s="372" customFormat="1" ht="14.1" customHeight="1" x14ac:dyDescent="0.3">
      <c r="E78" s="376"/>
      <c r="F78" s="375"/>
      <c r="G78" s="375"/>
      <c r="H78" s="375"/>
      <c r="I78" s="375"/>
      <c r="J78" s="375"/>
    </row>
    <row r="79" spans="1:10" s="372" customFormat="1" ht="14.1" customHeight="1" x14ac:dyDescent="0.3">
      <c r="E79" s="376"/>
      <c r="F79" s="375"/>
      <c r="G79" s="375"/>
      <c r="H79" s="375"/>
      <c r="I79" s="375"/>
      <c r="J79" s="375"/>
    </row>
    <row r="80" spans="1:10" s="372" customFormat="1" ht="14.1" customHeight="1" x14ac:dyDescent="0.3">
      <c r="C80" s="373" t="s">
        <v>59</v>
      </c>
      <c r="E80" s="500" t="s">
        <v>33</v>
      </c>
      <c r="F80" s="500"/>
      <c r="G80" s="500"/>
      <c r="H80" s="501" t="s">
        <v>34</v>
      </c>
      <c r="I80" s="501"/>
      <c r="J80" s="501"/>
    </row>
    <row r="81" spans="1:10" s="372" customFormat="1" ht="14.1" customHeight="1" x14ac:dyDescent="0.3">
      <c r="D81" s="372" t="s">
        <v>30</v>
      </c>
      <c r="E81" s="502" t="s">
        <v>305</v>
      </c>
      <c r="F81" s="502"/>
      <c r="G81" s="502"/>
      <c r="H81" s="503" t="s">
        <v>369</v>
      </c>
      <c r="I81" s="503"/>
      <c r="J81" s="503"/>
    </row>
    <row r="82" spans="1:10" s="372" customFormat="1" ht="14.1" customHeight="1" x14ac:dyDescent="0.3">
      <c r="A82" s="377"/>
      <c r="B82" s="377"/>
      <c r="C82" s="378"/>
      <c r="D82" s="378"/>
      <c r="E82" s="379"/>
      <c r="F82" s="380"/>
      <c r="G82" s="380"/>
      <c r="H82" s="380"/>
      <c r="I82" s="380"/>
      <c r="J82" s="380"/>
    </row>
    <row r="83" spans="1:10" s="372" customFormat="1" ht="14.1" customHeight="1" x14ac:dyDescent="0.3">
      <c r="E83" s="376"/>
    </row>
  </sheetData>
  <mergeCells count="56">
    <mergeCell ref="C55:D55"/>
    <mergeCell ref="A48:D48"/>
    <mergeCell ref="B54:D54"/>
    <mergeCell ref="C51:D51"/>
    <mergeCell ref="C53:D53"/>
    <mergeCell ref="B50:D50"/>
    <mergeCell ref="B52:D52"/>
    <mergeCell ref="C56:D56"/>
    <mergeCell ref="C58:D58"/>
    <mergeCell ref="C59:D59"/>
    <mergeCell ref="C61:D61"/>
    <mergeCell ref="B60:D60"/>
    <mergeCell ref="A5:J5"/>
    <mergeCell ref="A6:J6"/>
    <mergeCell ref="G8:I8"/>
    <mergeCell ref="J8:J9"/>
    <mergeCell ref="E9:E10"/>
    <mergeCell ref="I9:I10"/>
    <mergeCell ref="A9:D10"/>
    <mergeCell ref="G9:G10"/>
    <mergeCell ref="H9:H10"/>
    <mergeCell ref="J45:J46"/>
    <mergeCell ref="E46:E47"/>
    <mergeCell ref="I46:I47"/>
    <mergeCell ref="B13:D13"/>
    <mergeCell ref="C14:D14"/>
    <mergeCell ref="B15:D15"/>
    <mergeCell ref="C20:D20"/>
    <mergeCell ref="C21:D21"/>
    <mergeCell ref="C22:D22"/>
    <mergeCell ref="C23:D23"/>
    <mergeCell ref="C24:D24"/>
    <mergeCell ref="C32:D32"/>
    <mergeCell ref="C16:D16"/>
    <mergeCell ref="B34:D34"/>
    <mergeCell ref="G45:I45"/>
    <mergeCell ref="A47:D47"/>
    <mergeCell ref="A11:D11"/>
    <mergeCell ref="A12:D12"/>
    <mergeCell ref="C17:D17"/>
    <mergeCell ref="C18:D18"/>
    <mergeCell ref="C19:D19"/>
    <mergeCell ref="B74:D74"/>
    <mergeCell ref="A75:D75"/>
    <mergeCell ref="H80:J80"/>
    <mergeCell ref="B57:D57"/>
    <mergeCell ref="H81:J81"/>
    <mergeCell ref="E80:G80"/>
    <mergeCell ref="E81:G81"/>
    <mergeCell ref="C70:D70"/>
    <mergeCell ref="C72:D72"/>
    <mergeCell ref="B62:D62"/>
    <mergeCell ref="B66:D66"/>
    <mergeCell ref="A68:D68"/>
    <mergeCell ref="B69:D69"/>
    <mergeCell ref="C63:D63"/>
  </mergeCells>
  <pageMargins left="1.22" right="0.22" top="0.63" bottom="0.08" header="0" footer="0"/>
  <pageSetup paperSize="256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/>
  <dimension ref="A1:K95"/>
  <sheetViews>
    <sheetView workbookViewId="0">
      <selection activeCell="F5" sqref="F5"/>
    </sheetView>
  </sheetViews>
  <sheetFormatPr defaultColWidth="9.109375" defaultRowHeight="14.1" customHeight="1" x14ac:dyDescent="0.3"/>
  <cols>
    <col min="1" max="1" width="4" style="40" customWidth="1"/>
    <col min="2" max="2" width="2.88671875" style="40" customWidth="1"/>
    <col min="3" max="3" width="2.5546875" style="40" customWidth="1"/>
    <col min="4" max="4" width="38.109375" style="40" customWidth="1"/>
    <col min="5" max="5" width="16.6640625" style="87" customWidth="1"/>
    <col min="6" max="6" width="16.5546875" style="40" customWidth="1"/>
    <col min="7" max="7" width="16.33203125" style="40" customWidth="1"/>
    <col min="8" max="8" width="15.109375" style="40" customWidth="1"/>
    <col min="9" max="10" width="15.5546875" style="40" customWidth="1"/>
    <col min="11" max="11" width="16" style="40" customWidth="1"/>
    <col min="12" max="16384" width="9.109375" style="40"/>
  </cols>
  <sheetData>
    <row r="1" spans="1:10" ht="14.1" customHeight="1" x14ac:dyDescent="0.3">
      <c r="E1" s="232"/>
      <c r="J1" s="235"/>
    </row>
    <row r="2" spans="1:10" ht="14.1" customHeight="1" x14ac:dyDescent="0.3">
      <c r="J2" s="24"/>
    </row>
    <row r="3" spans="1:10" s="31" customFormat="1" ht="14.1" customHeight="1" x14ac:dyDescent="0.3">
      <c r="A3" s="409" t="s">
        <v>385</v>
      </c>
      <c r="B3" s="410"/>
      <c r="C3" s="410" t="s">
        <v>386</v>
      </c>
      <c r="D3" s="410"/>
      <c r="E3" s="360"/>
      <c r="F3" s="49"/>
      <c r="G3" s="49"/>
      <c r="H3" s="49"/>
      <c r="I3" s="49"/>
      <c r="J3" s="208"/>
    </row>
    <row r="4" spans="1:10" ht="14.1" customHeight="1" x14ac:dyDescent="0.3">
      <c r="A4" s="461"/>
      <c r="B4" s="462"/>
      <c r="C4" s="462"/>
      <c r="D4" s="462"/>
      <c r="E4" s="462"/>
      <c r="F4" s="462"/>
      <c r="G4" s="462"/>
      <c r="H4" s="462"/>
      <c r="I4" s="462"/>
      <c r="J4" s="462"/>
    </row>
    <row r="6" spans="1:10" ht="14.1" customHeight="1" thickBot="1" x14ac:dyDescent="0.35">
      <c r="A6" s="40" t="s">
        <v>93</v>
      </c>
    </row>
    <row r="7" spans="1:10" ht="14.1" customHeight="1" thickBot="1" x14ac:dyDescent="0.35">
      <c r="A7" s="25"/>
      <c r="B7" s="26"/>
      <c r="C7" s="26"/>
      <c r="D7" s="26"/>
      <c r="E7" s="27"/>
      <c r="F7" s="303"/>
      <c r="G7" s="471" t="s">
        <v>21</v>
      </c>
      <c r="H7" s="471"/>
      <c r="I7" s="471"/>
      <c r="J7" s="439" t="s">
        <v>26</v>
      </c>
    </row>
    <row r="8" spans="1:10" ht="14.1" customHeight="1" x14ac:dyDescent="0.3">
      <c r="A8" s="476" t="s">
        <v>2</v>
      </c>
      <c r="B8" s="477"/>
      <c r="C8" s="477"/>
      <c r="D8" s="478"/>
      <c r="E8" s="472" t="s">
        <v>18</v>
      </c>
      <c r="F8" s="304" t="s">
        <v>19</v>
      </c>
      <c r="G8" s="474" t="s">
        <v>20</v>
      </c>
      <c r="H8" s="474" t="s">
        <v>25</v>
      </c>
      <c r="I8" s="474" t="s">
        <v>24</v>
      </c>
      <c r="J8" s="440"/>
    </row>
    <row r="9" spans="1:10" ht="14.1" customHeight="1" thickBot="1" x14ac:dyDescent="0.35">
      <c r="A9" s="479"/>
      <c r="B9" s="480"/>
      <c r="C9" s="480"/>
      <c r="D9" s="481"/>
      <c r="E9" s="473"/>
      <c r="F9" s="318" t="s">
        <v>20</v>
      </c>
      <c r="G9" s="475"/>
      <c r="H9" s="475"/>
      <c r="I9" s="475"/>
      <c r="J9" s="318" t="s">
        <v>27</v>
      </c>
    </row>
    <row r="10" spans="1:10" ht="14.1" customHeight="1" x14ac:dyDescent="0.3">
      <c r="A10" s="482"/>
      <c r="B10" s="483"/>
      <c r="C10" s="483"/>
      <c r="D10" s="507"/>
      <c r="E10" s="314"/>
      <c r="F10" s="314"/>
      <c r="G10" s="314"/>
      <c r="H10" s="314"/>
      <c r="I10" s="314"/>
      <c r="J10" s="314"/>
    </row>
    <row r="11" spans="1:10" ht="14.1" customHeight="1" x14ac:dyDescent="0.3">
      <c r="A11" s="459" t="s">
        <v>83</v>
      </c>
      <c r="B11" s="442"/>
      <c r="C11" s="442"/>
      <c r="D11" s="443"/>
      <c r="E11" s="315"/>
      <c r="F11" s="14"/>
      <c r="G11" s="14"/>
      <c r="H11" s="14"/>
      <c r="I11" s="14"/>
      <c r="J11" s="14"/>
    </row>
    <row r="12" spans="1:10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445" t="s">
        <v>4</v>
      </c>
      <c r="D13" s="446"/>
      <c r="E13" s="142" t="s">
        <v>99</v>
      </c>
      <c r="F13" s="22">
        <v>2949168.43</v>
      </c>
      <c r="G13" s="22">
        <v>1518243</v>
      </c>
      <c r="H13" s="22">
        <v>1432221</v>
      </c>
      <c r="I13" s="22">
        <f>SUM(G13:H13)</f>
        <v>2950464</v>
      </c>
      <c r="J13" s="22">
        <v>3329736</v>
      </c>
    </row>
    <row r="14" spans="1:10" ht="14.1" customHeight="1" x14ac:dyDescent="0.3">
      <c r="A14" s="32"/>
      <c r="B14" s="445" t="s">
        <v>5</v>
      </c>
      <c r="C14" s="445"/>
      <c r="D14" s="446"/>
      <c r="E14" s="53" t="s">
        <v>185</v>
      </c>
      <c r="F14" s="417">
        <f>SUM(F16:F26)</f>
        <v>1514867.15</v>
      </c>
      <c r="G14" s="417">
        <f t="shared" ref="G14:I14" si="0">SUM(G16:G26)</f>
        <v>641498.98</v>
      </c>
      <c r="H14" s="417">
        <f>SUM(H16:H26)</f>
        <v>975007.02</v>
      </c>
      <c r="I14" s="417">
        <f t="shared" si="0"/>
        <v>1616506</v>
      </c>
      <c r="J14" s="417">
        <f>SUM(J16:J26)</f>
        <v>1714269</v>
      </c>
    </row>
    <row r="15" spans="1:10" ht="14.1" customHeight="1" x14ac:dyDescent="0.3">
      <c r="A15" s="32"/>
      <c r="B15" s="31"/>
      <c r="C15" s="445" t="s">
        <v>6</v>
      </c>
      <c r="D15" s="446"/>
      <c r="E15" s="142" t="s">
        <v>100</v>
      </c>
      <c r="F15" s="22">
        <v>264000</v>
      </c>
      <c r="G15" s="22">
        <v>132000</v>
      </c>
      <c r="H15" s="22">
        <v>132000</v>
      </c>
      <c r="I15" s="22">
        <f>SUM(G15:H15)</f>
        <v>264000</v>
      </c>
      <c r="J15" s="22">
        <v>264000</v>
      </c>
    </row>
    <row r="16" spans="1:10" ht="14.1" customHeight="1" x14ac:dyDescent="0.3">
      <c r="A16" s="32"/>
      <c r="B16" s="31"/>
      <c r="C16" s="445" t="s">
        <v>154</v>
      </c>
      <c r="D16" s="446"/>
      <c r="E16" s="256" t="s">
        <v>169</v>
      </c>
      <c r="F16" s="22">
        <v>67500</v>
      </c>
      <c r="G16" s="22">
        <v>33750</v>
      </c>
      <c r="H16" s="22">
        <v>33750</v>
      </c>
      <c r="I16" s="22">
        <f>SUM(G16:H16)</f>
        <v>67500</v>
      </c>
      <c r="J16" s="22">
        <v>67500</v>
      </c>
    </row>
    <row r="17" spans="1:10" ht="14.1" customHeight="1" x14ac:dyDescent="0.3">
      <c r="A17" s="32"/>
      <c r="B17" s="31"/>
      <c r="C17" s="445" t="s">
        <v>155</v>
      </c>
      <c r="D17" s="446"/>
      <c r="E17" s="256" t="s">
        <v>170</v>
      </c>
      <c r="F17" s="22">
        <v>67500</v>
      </c>
      <c r="G17" s="22">
        <v>33750</v>
      </c>
      <c r="H17" s="22">
        <v>33750</v>
      </c>
      <c r="I17" s="22">
        <f>SUM(G17:H17)</f>
        <v>67500</v>
      </c>
      <c r="J17" s="22">
        <v>67500</v>
      </c>
    </row>
    <row r="18" spans="1:10" ht="14.1" customHeight="1" x14ac:dyDescent="0.3">
      <c r="A18" s="32"/>
      <c r="B18" s="31"/>
      <c r="C18" s="445" t="s">
        <v>156</v>
      </c>
      <c r="D18" s="446"/>
      <c r="E18" s="256" t="s">
        <v>171</v>
      </c>
      <c r="F18" s="22">
        <v>55000</v>
      </c>
      <c r="G18" s="22">
        <v>55000</v>
      </c>
      <c r="H18" s="22">
        <v>0</v>
      </c>
      <c r="I18" s="22">
        <f>SUM(G18:H18)</f>
        <v>55000</v>
      </c>
      <c r="J18" s="22">
        <v>55000</v>
      </c>
    </row>
    <row r="19" spans="1:10" ht="14.1" customHeight="1" x14ac:dyDescent="0.3">
      <c r="A19" s="32"/>
      <c r="B19" s="31"/>
      <c r="C19" s="252" t="s">
        <v>157</v>
      </c>
      <c r="D19" s="253"/>
      <c r="E19" s="256" t="s">
        <v>172</v>
      </c>
      <c r="F19" s="525">
        <v>217800</v>
      </c>
      <c r="G19" s="525">
        <v>108900</v>
      </c>
      <c r="H19" s="525">
        <v>108900</v>
      </c>
      <c r="I19" s="525">
        <f>SUM(G19:H19)</f>
        <v>217800</v>
      </c>
      <c r="J19" s="525">
        <v>217800</v>
      </c>
    </row>
    <row r="20" spans="1:10" ht="14.1" customHeight="1" x14ac:dyDescent="0.3">
      <c r="A20" s="32"/>
      <c r="B20" s="31"/>
      <c r="C20" s="252" t="s">
        <v>158</v>
      </c>
      <c r="D20" s="253"/>
      <c r="E20" s="256" t="s">
        <v>173</v>
      </c>
      <c r="F20" s="525"/>
      <c r="G20" s="525"/>
      <c r="H20" s="525"/>
      <c r="I20" s="525"/>
      <c r="J20" s="525"/>
    </row>
    <row r="21" spans="1:10" ht="14.1" customHeight="1" x14ac:dyDescent="0.3">
      <c r="A21" s="32"/>
      <c r="B21" s="31"/>
      <c r="C21" s="445" t="s">
        <v>159</v>
      </c>
      <c r="D21" s="446"/>
      <c r="E21" s="256" t="s">
        <v>174</v>
      </c>
      <c r="F21" s="22">
        <v>20000</v>
      </c>
      <c r="G21" s="22">
        <v>0</v>
      </c>
      <c r="H21" s="22">
        <v>0</v>
      </c>
      <c r="I21" s="22">
        <f t="shared" ref="I21:I26" si="1">SUM(G21:H21)</f>
        <v>0</v>
      </c>
      <c r="J21" s="22">
        <v>0</v>
      </c>
    </row>
    <row r="22" spans="1:10" ht="14.1" customHeight="1" x14ac:dyDescent="0.3">
      <c r="A22" s="32"/>
      <c r="B22" s="31"/>
      <c r="C22" s="252" t="s">
        <v>160</v>
      </c>
      <c r="D22" s="253"/>
      <c r="E22" s="256" t="s">
        <v>175</v>
      </c>
      <c r="F22" s="22">
        <v>540541.15</v>
      </c>
      <c r="G22" s="22">
        <v>164226.98000000001</v>
      </c>
      <c r="H22" s="22">
        <v>470235.02</v>
      </c>
      <c r="I22" s="22">
        <f t="shared" si="1"/>
        <v>634462</v>
      </c>
      <c r="J22" s="22">
        <v>696513</v>
      </c>
    </row>
    <row r="23" spans="1:10" ht="14.1" customHeight="1" x14ac:dyDescent="0.3">
      <c r="A23" s="32"/>
      <c r="B23" s="31"/>
      <c r="C23" s="252" t="s">
        <v>163</v>
      </c>
      <c r="D23" s="253"/>
      <c r="E23" s="256" t="s">
        <v>176</v>
      </c>
      <c r="F23" s="22">
        <v>0</v>
      </c>
      <c r="G23" s="22">
        <v>0</v>
      </c>
      <c r="H23" s="22">
        <v>0</v>
      </c>
      <c r="I23" s="22">
        <f t="shared" si="1"/>
        <v>0</v>
      </c>
      <c r="J23" s="22">
        <v>0</v>
      </c>
    </row>
    <row r="24" spans="1:10" ht="14.1" customHeight="1" x14ac:dyDescent="0.3">
      <c r="A24" s="32"/>
      <c r="B24" s="31"/>
      <c r="C24" s="445" t="s">
        <v>162</v>
      </c>
      <c r="D24" s="446"/>
      <c r="E24" s="256" t="s">
        <v>178</v>
      </c>
      <c r="F24" s="22">
        <v>245763</v>
      </c>
      <c r="G24" s="22">
        <v>0</v>
      </c>
      <c r="H24" s="22">
        <v>245872</v>
      </c>
      <c r="I24" s="22">
        <f t="shared" si="1"/>
        <v>245872</v>
      </c>
      <c r="J24" s="22">
        <v>277478</v>
      </c>
    </row>
    <row r="25" spans="1:10" ht="14.1" customHeight="1" x14ac:dyDescent="0.3">
      <c r="A25" s="32"/>
      <c r="B25" s="31"/>
      <c r="C25" s="445" t="s">
        <v>282</v>
      </c>
      <c r="D25" s="446"/>
      <c r="E25" s="256" t="s">
        <v>178</v>
      </c>
      <c r="F25" s="22">
        <v>245763</v>
      </c>
      <c r="G25" s="22">
        <v>245872</v>
      </c>
      <c r="H25" s="22">
        <v>0</v>
      </c>
      <c r="I25" s="22">
        <f t="shared" si="1"/>
        <v>245872</v>
      </c>
      <c r="J25" s="22">
        <v>277478</v>
      </c>
    </row>
    <row r="26" spans="1:10" ht="14.1" customHeight="1" x14ac:dyDescent="0.3">
      <c r="A26" s="32"/>
      <c r="B26" s="31"/>
      <c r="C26" s="445" t="s">
        <v>164</v>
      </c>
      <c r="D26" s="446"/>
      <c r="E26" s="256" t="s">
        <v>179</v>
      </c>
      <c r="F26" s="22">
        <v>55000</v>
      </c>
      <c r="G26" s="22">
        <v>0</v>
      </c>
      <c r="H26" s="22">
        <v>82500</v>
      </c>
      <c r="I26" s="22">
        <f t="shared" si="1"/>
        <v>82500</v>
      </c>
      <c r="J26" s="22">
        <v>55000</v>
      </c>
    </row>
    <row r="27" spans="1:10" ht="14.1" customHeight="1" x14ac:dyDescent="0.3">
      <c r="A27" s="32"/>
      <c r="B27" s="33" t="s">
        <v>81</v>
      </c>
      <c r="C27" s="33"/>
      <c r="D27" s="34"/>
      <c r="E27" s="251" t="s">
        <v>180</v>
      </c>
      <c r="F27" s="418">
        <f>SUM(F28:F31)</f>
        <v>453933.27999999997</v>
      </c>
      <c r="G27" s="418">
        <f t="shared" ref="G27:J27" si="2">SUM(G28:G31)</f>
        <v>219669.68</v>
      </c>
      <c r="H27" s="418">
        <f>SUM(H28:H31)</f>
        <v>239306.32</v>
      </c>
      <c r="I27" s="418">
        <f t="shared" si="2"/>
        <v>458976</v>
      </c>
      <c r="J27" s="418">
        <f t="shared" si="2"/>
        <v>465909</v>
      </c>
    </row>
    <row r="28" spans="1:10" ht="14.1" customHeight="1" x14ac:dyDescent="0.3">
      <c r="A28" s="32"/>
      <c r="B28" s="31"/>
      <c r="C28" s="138" t="s">
        <v>165</v>
      </c>
      <c r="D28" s="141"/>
      <c r="E28" s="53" t="s">
        <v>181</v>
      </c>
      <c r="F28" s="22">
        <v>350472.88</v>
      </c>
      <c r="G28" s="22">
        <v>182189.16</v>
      </c>
      <c r="H28" s="22">
        <v>171871.84</v>
      </c>
      <c r="I28" s="14">
        <f>SUM(G28:H28)</f>
        <v>354061</v>
      </c>
      <c r="J28" s="14">
        <v>399576</v>
      </c>
    </row>
    <row r="29" spans="1:10" ht="14.1" customHeight="1" x14ac:dyDescent="0.3">
      <c r="A29" s="32"/>
      <c r="B29" s="31"/>
      <c r="C29" s="138" t="s">
        <v>166</v>
      </c>
      <c r="D29" s="141"/>
      <c r="E29" s="53" t="s">
        <v>182</v>
      </c>
      <c r="F29" s="22">
        <v>58411.98</v>
      </c>
      <c r="G29" s="22">
        <v>14230.52</v>
      </c>
      <c r="H29" s="22">
        <v>44784.480000000003</v>
      </c>
      <c r="I29" s="14">
        <f>SUM(G29:H29)</f>
        <v>59015</v>
      </c>
      <c r="J29" s="14">
        <v>13200</v>
      </c>
    </row>
    <row r="30" spans="1:10" ht="14.1" customHeight="1" x14ac:dyDescent="0.3">
      <c r="A30" s="32"/>
      <c r="B30" s="31"/>
      <c r="C30" s="138" t="s">
        <v>167</v>
      </c>
      <c r="D30" s="141"/>
      <c r="E30" s="53" t="s">
        <v>186</v>
      </c>
      <c r="F30" s="22">
        <v>32100</v>
      </c>
      <c r="G30" s="22">
        <v>16650</v>
      </c>
      <c r="H30" s="22">
        <v>16050</v>
      </c>
      <c r="I30" s="14">
        <f>SUM(G30:H30)</f>
        <v>32700</v>
      </c>
      <c r="J30" s="14">
        <v>39933</v>
      </c>
    </row>
    <row r="31" spans="1:10" ht="14.1" customHeight="1" x14ac:dyDescent="0.3">
      <c r="A31" s="32"/>
      <c r="B31" s="31"/>
      <c r="C31" s="138" t="s">
        <v>168</v>
      </c>
      <c r="D31" s="141"/>
      <c r="E31" s="53" t="s">
        <v>183</v>
      </c>
      <c r="F31" s="22">
        <v>12948.42</v>
      </c>
      <c r="G31" s="22">
        <v>6600</v>
      </c>
      <c r="H31" s="22">
        <v>6600</v>
      </c>
      <c r="I31" s="14">
        <f>SUM(G31:H31)</f>
        <v>13200</v>
      </c>
      <c r="J31" s="14">
        <v>13200</v>
      </c>
    </row>
    <row r="32" spans="1:10" ht="14.1" customHeight="1" x14ac:dyDescent="0.3">
      <c r="A32" s="32"/>
      <c r="B32" s="140" t="s">
        <v>7</v>
      </c>
      <c r="C32" s="141"/>
      <c r="E32" s="53" t="s">
        <v>187</v>
      </c>
      <c r="F32" s="14"/>
      <c r="G32" s="14"/>
      <c r="H32" s="14"/>
      <c r="I32" s="14"/>
      <c r="J32" s="14"/>
    </row>
    <row r="33" spans="1:10" ht="14.1" customHeight="1" x14ac:dyDescent="0.3">
      <c r="A33" s="32"/>
      <c r="B33" s="33"/>
      <c r="C33" s="139" t="s">
        <v>7</v>
      </c>
      <c r="D33" s="141"/>
      <c r="E33" s="53" t="s">
        <v>183</v>
      </c>
      <c r="F33" s="418">
        <f>SUM(F34:F35)</f>
        <v>300763</v>
      </c>
      <c r="G33" s="417">
        <v>0</v>
      </c>
      <c r="H33" s="417">
        <v>0</v>
      </c>
      <c r="I33" s="417">
        <v>0</v>
      </c>
      <c r="J33" s="417">
        <v>0</v>
      </c>
    </row>
    <row r="34" spans="1:10" ht="14.1" customHeight="1" x14ac:dyDescent="0.3">
      <c r="A34" s="32"/>
      <c r="B34" s="33"/>
      <c r="C34" s="468" t="s">
        <v>291</v>
      </c>
      <c r="D34" s="467"/>
      <c r="E34" s="53"/>
      <c r="F34" s="22">
        <v>55000</v>
      </c>
      <c r="G34" s="19">
        <v>0</v>
      </c>
      <c r="H34" s="22">
        <v>55000</v>
      </c>
      <c r="I34" s="22">
        <f>SUM(G34:H34)</f>
        <v>55000</v>
      </c>
      <c r="J34" s="22">
        <v>55000</v>
      </c>
    </row>
    <row r="35" spans="1:10" ht="14.1" customHeight="1" x14ac:dyDescent="0.3">
      <c r="A35" s="32"/>
      <c r="B35" s="33"/>
      <c r="C35" s="281" t="s">
        <v>378</v>
      </c>
      <c r="D35" s="280"/>
      <c r="E35" s="53"/>
      <c r="F35" s="22">
        <v>245763</v>
      </c>
      <c r="G35" s="19">
        <v>0</v>
      </c>
      <c r="H35" s="19">
        <v>0</v>
      </c>
      <c r="I35" s="19">
        <v>0</v>
      </c>
      <c r="J35" s="19">
        <v>0</v>
      </c>
    </row>
    <row r="36" spans="1:10" ht="14.1" customHeight="1" x14ac:dyDescent="0.3">
      <c r="A36" s="32"/>
      <c r="B36" s="442" t="s">
        <v>109</v>
      </c>
      <c r="C36" s="442"/>
      <c r="D36" s="443"/>
      <c r="E36" s="89"/>
      <c r="F36" s="17">
        <f>SUM(F13,F14,F15,F27,F33)</f>
        <v>5482731.8600000003</v>
      </c>
      <c r="G36" s="17">
        <f t="shared" ref="G36:J36" si="3">SUM(G13,G14,G15,G27,G34)</f>
        <v>2511411.66</v>
      </c>
      <c r="H36" s="17">
        <f>SUM(H13,H14,H15,H27,H34)</f>
        <v>2833534.34</v>
      </c>
      <c r="I36" s="17">
        <f>SUM(I13,I14,I15,I27,I34)</f>
        <v>5344946</v>
      </c>
      <c r="J36" s="17">
        <f t="shared" si="3"/>
        <v>5828914</v>
      </c>
    </row>
    <row r="37" spans="1:10" ht="14.1" customHeight="1" x14ac:dyDescent="0.3">
      <c r="A37" s="198"/>
      <c r="B37" s="56"/>
      <c r="C37" s="56"/>
      <c r="D37" s="56"/>
      <c r="E37" s="29"/>
      <c r="F37" s="209"/>
      <c r="G37" s="209"/>
      <c r="H37" s="209"/>
      <c r="I37" s="209"/>
      <c r="J37" s="209"/>
    </row>
    <row r="38" spans="1:10" ht="14.1" customHeight="1" x14ac:dyDescent="0.3">
      <c r="A38" s="33"/>
      <c r="B38" s="289"/>
      <c r="C38" s="289"/>
      <c r="D38" s="289"/>
      <c r="E38" s="296"/>
      <c r="F38" s="59"/>
      <c r="G38" s="59"/>
      <c r="H38" s="59"/>
      <c r="I38" s="59"/>
      <c r="J38" s="59"/>
    </row>
    <row r="39" spans="1:10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</row>
    <row r="40" spans="1:10" ht="14.1" customHeight="1" x14ac:dyDescent="0.3">
      <c r="A40" s="33"/>
      <c r="B40" s="403"/>
      <c r="C40" s="403"/>
      <c r="D40" s="403"/>
      <c r="E40" s="406"/>
      <c r="F40" s="59"/>
      <c r="G40" s="59"/>
      <c r="H40" s="59"/>
      <c r="I40" s="59"/>
    </row>
    <row r="41" spans="1:10" ht="14.1" customHeight="1" x14ac:dyDescent="0.3">
      <c r="A41" s="33"/>
      <c r="B41" s="403"/>
      <c r="C41" s="403"/>
      <c r="D41" s="403"/>
      <c r="E41" s="406"/>
      <c r="F41" s="59"/>
      <c r="G41" s="59"/>
      <c r="H41" s="59"/>
      <c r="I41" s="59"/>
    </row>
    <row r="42" spans="1:10" ht="14.1" customHeight="1" x14ac:dyDescent="0.3">
      <c r="A42" s="33"/>
      <c r="B42" s="289"/>
      <c r="C42" s="289"/>
      <c r="D42" s="289"/>
      <c r="E42" s="296"/>
      <c r="F42" s="59"/>
      <c r="G42" s="59"/>
      <c r="H42" s="59"/>
      <c r="I42" s="59"/>
      <c r="J42" s="59"/>
    </row>
    <row r="43" spans="1:10" ht="2.25" customHeight="1" x14ac:dyDescent="0.3">
      <c r="A43" s="33"/>
      <c r="B43" s="289"/>
      <c r="C43" s="289"/>
      <c r="D43" s="289"/>
      <c r="E43" s="296"/>
      <c r="F43" s="59"/>
      <c r="G43" s="59"/>
      <c r="H43" s="59"/>
      <c r="I43" s="59"/>
      <c r="J43" s="59"/>
    </row>
    <row r="44" spans="1:10" ht="18.75" customHeight="1" thickBot="1" x14ac:dyDescent="0.35">
      <c r="A44" s="413" t="s">
        <v>93</v>
      </c>
      <c r="B44" s="289"/>
      <c r="C44" s="289"/>
      <c r="D44" s="289"/>
      <c r="E44" s="296"/>
      <c r="F44" s="59"/>
      <c r="G44" s="59"/>
      <c r="H44" s="59"/>
      <c r="I44" s="59"/>
      <c r="J44" s="234" t="s">
        <v>270</v>
      </c>
    </row>
    <row r="45" spans="1:10" ht="12" customHeight="1" thickBot="1" x14ac:dyDescent="0.35">
      <c r="A45" s="25"/>
      <c r="B45" s="26"/>
      <c r="C45" s="26"/>
      <c r="D45" s="26"/>
      <c r="E45" s="27"/>
      <c r="F45" s="303"/>
      <c r="G45" s="471" t="s">
        <v>21</v>
      </c>
      <c r="H45" s="471"/>
      <c r="I45" s="471"/>
      <c r="J45" s="439" t="s">
        <v>26</v>
      </c>
    </row>
    <row r="46" spans="1:10" ht="12" customHeight="1" x14ac:dyDescent="0.3">
      <c r="A46" s="476" t="s">
        <v>2</v>
      </c>
      <c r="B46" s="477"/>
      <c r="C46" s="477"/>
      <c r="D46" s="478"/>
      <c r="E46" s="472" t="s">
        <v>18</v>
      </c>
      <c r="F46" s="304" t="s">
        <v>19</v>
      </c>
      <c r="G46" s="474" t="s">
        <v>20</v>
      </c>
      <c r="H46" s="474" t="s">
        <v>25</v>
      </c>
      <c r="I46" s="474" t="s">
        <v>24</v>
      </c>
      <c r="J46" s="440"/>
    </row>
    <row r="47" spans="1:10" ht="12" customHeight="1" thickBot="1" x14ac:dyDescent="0.35">
      <c r="A47" s="479"/>
      <c r="B47" s="480"/>
      <c r="C47" s="480"/>
      <c r="D47" s="481"/>
      <c r="E47" s="473"/>
      <c r="F47" s="318" t="s">
        <v>20</v>
      </c>
      <c r="G47" s="475"/>
      <c r="H47" s="475"/>
      <c r="I47" s="475"/>
      <c r="J47" s="318" t="s">
        <v>27</v>
      </c>
    </row>
    <row r="48" spans="1:10" ht="12" customHeight="1" x14ac:dyDescent="0.3">
      <c r="A48" s="11" t="s">
        <v>8</v>
      </c>
      <c r="B48" s="13"/>
      <c r="C48" s="20"/>
      <c r="D48" s="45"/>
      <c r="E48" s="89"/>
      <c r="F48" s="14"/>
      <c r="G48" s="14"/>
      <c r="H48" s="14"/>
      <c r="I48" s="14"/>
      <c r="J48" s="14"/>
    </row>
    <row r="49" spans="1:10" ht="12" customHeight="1" x14ac:dyDescent="0.3">
      <c r="A49" s="11"/>
      <c r="B49" s="444" t="s">
        <v>9</v>
      </c>
      <c r="C49" s="445"/>
      <c r="D49" s="446"/>
      <c r="E49" s="53" t="s">
        <v>146</v>
      </c>
      <c r="F49" s="22"/>
      <c r="G49" s="22"/>
      <c r="H49" s="22"/>
      <c r="I49" s="22"/>
      <c r="J49" s="19"/>
    </row>
    <row r="50" spans="1:10" ht="12" customHeight="1" x14ac:dyDescent="0.3">
      <c r="A50" s="11"/>
      <c r="B50" s="145"/>
      <c r="C50" s="444" t="s">
        <v>9</v>
      </c>
      <c r="D50" s="446"/>
      <c r="E50" s="53" t="s">
        <v>139</v>
      </c>
      <c r="F50" s="22">
        <v>66951</v>
      </c>
      <c r="G50" s="22">
        <v>65657</v>
      </c>
      <c r="H50" s="22">
        <v>4343</v>
      </c>
      <c r="I50" s="22">
        <f>SUM(G50:H50)</f>
        <v>70000</v>
      </c>
      <c r="J50" s="22">
        <v>70000</v>
      </c>
    </row>
    <row r="51" spans="1:10" ht="12" customHeight="1" x14ac:dyDescent="0.3">
      <c r="A51" s="11"/>
      <c r="B51" s="444" t="s">
        <v>10</v>
      </c>
      <c r="C51" s="445"/>
      <c r="D51" s="446"/>
      <c r="E51" s="53" t="s">
        <v>147</v>
      </c>
      <c r="F51" s="22"/>
      <c r="G51" s="22"/>
      <c r="H51" s="22"/>
      <c r="I51" s="22"/>
      <c r="J51" s="19"/>
    </row>
    <row r="52" spans="1:10" ht="12" customHeight="1" x14ac:dyDescent="0.3">
      <c r="A52" s="11"/>
      <c r="B52" s="145"/>
      <c r="C52" s="444" t="s">
        <v>55</v>
      </c>
      <c r="D52" s="446"/>
      <c r="E52" s="53" t="s">
        <v>140</v>
      </c>
      <c r="F52" s="22">
        <v>17916</v>
      </c>
      <c r="G52" s="22">
        <v>21058</v>
      </c>
      <c r="H52" s="22">
        <v>48942</v>
      </c>
      <c r="I52" s="22">
        <f>SUM(G52:H52)</f>
        <v>70000</v>
      </c>
      <c r="J52" s="22">
        <v>70000</v>
      </c>
    </row>
    <row r="53" spans="1:10" ht="12" customHeight="1" x14ac:dyDescent="0.3">
      <c r="A53" s="11"/>
      <c r="B53" s="444" t="s">
        <v>11</v>
      </c>
      <c r="C53" s="445"/>
      <c r="D53" s="446"/>
      <c r="E53" s="53" t="s">
        <v>148</v>
      </c>
      <c r="F53" s="418">
        <f>SUM(F54:F56)</f>
        <v>140643.1</v>
      </c>
      <c r="G53" s="418">
        <f t="shared" ref="G53" si="4">SUM(G54:G56)</f>
        <v>195207.5</v>
      </c>
      <c r="H53" s="418">
        <f>SUM(H54:H56)</f>
        <v>54792.5</v>
      </c>
      <c r="I53" s="418">
        <f>SUM(G53:H53)</f>
        <v>250000</v>
      </c>
      <c r="J53" s="418">
        <v>0</v>
      </c>
    </row>
    <row r="54" spans="1:10" ht="12" customHeight="1" x14ac:dyDescent="0.3">
      <c r="A54" s="11"/>
      <c r="B54" s="145"/>
      <c r="C54" s="444" t="s">
        <v>36</v>
      </c>
      <c r="D54" s="446"/>
      <c r="E54" s="53" t="s">
        <v>141</v>
      </c>
      <c r="F54" s="22">
        <v>55833.1</v>
      </c>
      <c r="G54" s="22">
        <v>0</v>
      </c>
      <c r="H54" s="22">
        <v>50000</v>
      </c>
      <c r="I54" s="22">
        <f>SUM(G54:H54)</f>
        <v>50000</v>
      </c>
      <c r="J54" s="22">
        <v>50000</v>
      </c>
    </row>
    <row r="55" spans="1:10" ht="12" customHeight="1" x14ac:dyDescent="0.3">
      <c r="A55" s="11"/>
      <c r="B55" s="145"/>
      <c r="C55" s="469" t="s">
        <v>239</v>
      </c>
      <c r="D55" s="470"/>
      <c r="E55" s="53" t="s">
        <v>240</v>
      </c>
      <c r="F55" s="22">
        <v>84810</v>
      </c>
      <c r="G55" s="22">
        <v>195207.5</v>
      </c>
      <c r="H55" s="22">
        <v>4792.5</v>
      </c>
      <c r="I55" s="22">
        <f>SUM(G55:H55)</f>
        <v>200000</v>
      </c>
      <c r="J55" s="22">
        <v>200000</v>
      </c>
    </row>
    <row r="56" spans="1:10" ht="12" customHeight="1" x14ac:dyDescent="0.3">
      <c r="A56" s="11"/>
      <c r="B56" s="145"/>
      <c r="C56" s="468" t="s">
        <v>219</v>
      </c>
      <c r="D56" s="446"/>
      <c r="E56" s="53" t="s">
        <v>142</v>
      </c>
      <c r="F56" s="22">
        <v>0</v>
      </c>
      <c r="G56" s="22">
        <v>0</v>
      </c>
      <c r="H56" s="22">
        <v>0</v>
      </c>
      <c r="I56" s="22">
        <v>0</v>
      </c>
      <c r="J56" s="22">
        <v>50000</v>
      </c>
    </row>
    <row r="57" spans="1:10" ht="12" customHeight="1" x14ac:dyDescent="0.3">
      <c r="A57" s="11"/>
      <c r="B57" s="444" t="s">
        <v>94</v>
      </c>
      <c r="C57" s="445"/>
      <c r="D57" s="446"/>
      <c r="E57" s="53" t="s">
        <v>150</v>
      </c>
      <c r="F57" s="418">
        <v>0</v>
      </c>
      <c r="G57" s="418">
        <f t="shared" ref="G57" si="5">SUM(G58:G60)</f>
        <v>0</v>
      </c>
      <c r="H57" s="418">
        <f>SUM(H58:H60)</f>
        <v>42400</v>
      </c>
      <c r="I57" s="418">
        <f>SUM(G57:H57)</f>
        <v>42400</v>
      </c>
      <c r="J57" s="418">
        <v>0</v>
      </c>
    </row>
    <row r="58" spans="1:10" ht="12" customHeight="1" x14ac:dyDescent="0.3">
      <c r="A58" s="11"/>
      <c r="B58" s="145"/>
      <c r="C58" s="444" t="s">
        <v>235</v>
      </c>
      <c r="D58" s="446"/>
      <c r="E58" s="53" t="s">
        <v>236</v>
      </c>
      <c r="F58" s="22">
        <v>0</v>
      </c>
      <c r="G58" s="22">
        <v>0</v>
      </c>
      <c r="H58" s="22">
        <v>2000</v>
      </c>
      <c r="I58" s="22">
        <f>SUM(G58:H58)</f>
        <v>2000</v>
      </c>
      <c r="J58" s="22">
        <v>2000</v>
      </c>
    </row>
    <row r="59" spans="1:10" ht="12" customHeight="1" x14ac:dyDescent="0.3">
      <c r="A59" s="11"/>
      <c r="B59" s="145"/>
      <c r="C59" s="444" t="s">
        <v>121</v>
      </c>
      <c r="D59" s="446"/>
      <c r="E59" s="53" t="s">
        <v>144</v>
      </c>
      <c r="F59" s="22">
        <v>0</v>
      </c>
      <c r="G59" s="22">
        <v>0</v>
      </c>
      <c r="H59" s="22">
        <v>22000</v>
      </c>
      <c r="I59" s="22">
        <f>SUM(G59:H59)</f>
        <v>22000</v>
      </c>
      <c r="J59" s="22">
        <v>22000</v>
      </c>
    </row>
    <row r="60" spans="1:10" ht="12" customHeight="1" x14ac:dyDescent="0.3">
      <c r="A60" s="11"/>
      <c r="B60" s="145"/>
      <c r="C60" s="444" t="s">
        <v>137</v>
      </c>
      <c r="D60" s="446"/>
      <c r="E60" s="53" t="s">
        <v>145</v>
      </c>
      <c r="F60" s="22">
        <v>0</v>
      </c>
      <c r="G60" s="22">
        <v>0</v>
      </c>
      <c r="H60" s="22">
        <v>18400</v>
      </c>
      <c r="I60" s="22">
        <f>SUM(G60:H60)</f>
        <v>18400</v>
      </c>
      <c r="J60" s="22">
        <v>18400</v>
      </c>
    </row>
    <row r="61" spans="1:10" ht="12" customHeight="1" x14ac:dyDescent="0.3">
      <c r="A61" s="11"/>
      <c r="B61" s="468" t="s">
        <v>77</v>
      </c>
      <c r="C61" s="447"/>
      <c r="D61" s="446"/>
      <c r="E61" s="53" t="s">
        <v>188</v>
      </c>
      <c r="F61" s="22"/>
      <c r="G61" s="22"/>
      <c r="H61" s="22"/>
      <c r="I61" s="22"/>
      <c r="J61" s="22"/>
    </row>
    <row r="62" spans="1:10" ht="12" customHeight="1" x14ac:dyDescent="0.3">
      <c r="A62" s="11"/>
      <c r="B62" s="146"/>
      <c r="C62" s="468" t="s">
        <v>241</v>
      </c>
      <c r="D62" s="446"/>
      <c r="E62" s="53" t="s">
        <v>191</v>
      </c>
      <c r="F62" s="22">
        <v>315050</v>
      </c>
      <c r="G62" s="22">
        <v>0</v>
      </c>
      <c r="H62" s="22">
        <v>250000</v>
      </c>
      <c r="I62" s="22">
        <f>SUM(G62:H62)</f>
        <v>250000</v>
      </c>
      <c r="J62" s="22">
        <v>300000</v>
      </c>
    </row>
    <row r="63" spans="1:10" ht="12" customHeight="1" x14ac:dyDescent="0.3">
      <c r="A63" s="11"/>
      <c r="B63" s="444" t="s">
        <v>14</v>
      </c>
      <c r="C63" s="444"/>
      <c r="D63" s="467"/>
      <c r="E63" s="53" t="s">
        <v>192</v>
      </c>
      <c r="F63" s="418">
        <f>SUM(F64:F66)</f>
        <v>149401</v>
      </c>
      <c r="G63" s="418">
        <f>SUM(G64:G66)</f>
        <v>19200</v>
      </c>
      <c r="H63" s="418">
        <v>180800</v>
      </c>
      <c r="I63" s="418">
        <f t="shared" ref="I63" si="6">SUM(G63:H63)</f>
        <v>200000</v>
      </c>
      <c r="J63" s="418">
        <v>0</v>
      </c>
    </row>
    <row r="64" spans="1:10" ht="12" customHeight="1" x14ac:dyDescent="0.3">
      <c r="A64" s="11"/>
      <c r="B64" s="145"/>
      <c r="C64" s="468" t="s">
        <v>242</v>
      </c>
      <c r="D64" s="446"/>
      <c r="E64" s="53" t="s">
        <v>243</v>
      </c>
      <c r="F64" s="22">
        <v>39503</v>
      </c>
      <c r="G64" s="22">
        <v>0</v>
      </c>
      <c r="H64" s="22">
        <v>0</v>
      </c>
      <c r="I64" s="22">
        <v>0</v>
      </c>
      <c r="J64" s="22">
        <v>30000</v>
      </c>
    </row>
    <row r="65" spans="1:10" ht="12" customHeight="1" x14ac:dyDescent="0.3">
      <c r="A65" s="11"/>
      <c r="B65" s="145"/>
      <c r="C65" s="484" t="s">
        <v>125</v>
      </c>
      <c r="D65" s="470"/>
      <c r="E65" s="53" t="s">
        <v>193</v>
      </c>
      <c r="F65" s="22">
        <v>0</v>
      </c>
      <c r="G65" s="22">
        <v>0</v>
      </c>
      <c r="H65" s="22">
        <v>20000</v>
      </c>
      <c r="I65" s="22">
        <f>SUM(G65:H65)</f>
        <v>20000</v>
      </c>
      <c r="J65" s="22">
        <v>20000</v>
      </c>
    </row>
    <row r="66" spans="1:10" ht="12" customHeight="1" x14ac:dyDescent="0.3">
      <c r="A66" s="11"/>
      <c r="B66" s="145"/>
      <c r="C66" s="146" t="s">
        <v>126</v>
      </c>
      <c r="D66" s="144"/>
      <c r="E66" s="53" t="s">
        <v>194</v>
      </c>
      <c r="F66" s="22">
        <v>109898</v>
      </c>
      <c r="G66" s="22">
        <v>19200</v>
      </c>
      <c r="H66" s="22">
        <v>180800</v>
      </c>
      <c r="I66" s="22">
        <f>SUM(G66:H66)</f>
        <v>200000</v>
      </c>
      <c r="J66" s="22">
        <v>200000</v>
      </c>
    </row>
    <row r="67" spans="1:10" ht="12" customHeight="1" x14ac:dyDescent="0.3">
      <c r="A67" s="11"/>
      <c r="B67" s="444" t="s">
        <v>96</v>
      </c>
      <c r="C67" s="444"/>
      <c r="D67" s="467"/>
      <c r="E67" s="53" t="s">
        <v>198</v>
      </c>
      <c r="F67" s="418">
        <f>SUM(F68:F68)</f>
        <v>81880</v>
      </c>
      <c r="G67" s="418">
        <f>SUM(G68:G68)</f>
        <v>9000</v>
      </c>
      <c r="H67" s="418">
        <v>0</v>
      </c>
      <c r="I67" s="418">
        <f>SUM(G67:H67)</f>
        <v>9000</v>
      </c>
      <c r="J67" s="418">
        <v>0</v>
      </c>
    </row>
    <row r="68" spans="1:10" ht="12" customHeight="1" x14ac:dyDescent="0.3">
      <c r="A68" s="11"/>
      <c r="B68" s="145"/>
      <c r="C68" s="444" t="s">
        <v>96</v>
      </c>
      <c r="D68" s="446"/>
      <c r="E68" s="53" t="s">
        <v>205</v>
      </c>
      <c r="F68" s="418">
        <f>SUM(F69:F73)</f>
        <v>81880</v>
      </c>
      <c r="G68" s="418">
        <f>SUM(G69:G73)</f>
        <v>9000</v>
      </c>
      <c r="H68" s="418">
        <f>SUM(H69:H73)</f>
        <v>181000</v>
      </c>
      <c r="I68" s="417">
        <f>SUM(G68:H68)</f>
        <v>190000</v>
      </c>
      <c r="J68" s="417">
        <v>0</v>
      </c>
    </row>
    <row r="69" spans="1:10" ht="12" customHeight="1" x14ac:dyDescent="0.3">
      <c r="A69" s="11"/>
      <c r="B69" s="145"/>
      <c r="C69" s="444" t="s">
        <v>327</v>
      </c>
      <c r="D69" s="467"/>
      <c r="E69" s="53" t="s">
        <v>205</v>
      </c>
      <c r="F69" s="22">
        <v>21550</v>
      </c>
      <c r="G69" s="22">
        <v>0</v>
      </c>
      <c r="H69" s="22">
        <v>0</v>
      </c>
      <c r="I69" s="22">
        <v>0</v>
      </c>
      <c r="J69" s="22">
        <v>0</v>
      </c>
    </row>
    <row r="70" spans="1:10" ht="12" customHeight="1" x14ac:dyDescent="0.3">
      <c r="A70" s="11"/>
      <c r="B70" s="145"/>
      <c r="C70" s="444" t="s">
        <v>328</v>
      </c>
      <c r="D70" s="467"/>
      <c r="E70" s="53" t="s">
        <v>491</v>
      </c>
      <c r="F70" s="22">
        <v>10330</v>
      </c>
      <c r="G70" s="22">
        <v>3000</v>
      </c>
      <c r="H70" s="22">
        <v>77000</v>
      </c>
      <c r="I70" s="22">
        <f t="shared" ref="I70:I82" si="7">SUM(G70:H70)</f>
        <v>80000</v>
      </c>
      <c r="J70" s="22">
        <v>80000</v>
      </c>
    </row>
    <row r="71" spans="1:10" ht="12" customHeight="1" x14ac:dyDescent="0.3">
      <c r="A71" s="11"/>
      <c r="B71" s="145"/>
      <c r="C71" s="444" t="s">
        <v>329</v>
      </c>
      <c r="D71" s="467"/>
      <c r="E71" s="251" t="s">
        <v>331</v>
      </c>
      <c r="F71" s="22">
        <v>0</v>
      </c>
      <c r="G71" s="22">
        <v>6000</v>
      </c>
      <c r="H71" s="22">
        <v>4000</v>
      </c>
      <c r="I71" s="22">
        <f t="shared" si="7"/>
        <v>10000</v>
      </c>
      <c r="J71" s="22">
        <v>10000</v>
      </c>
    </row>
    <row r="72" spans="1:10" ht="12" customHeight="1" x14ac:dyDescent="0.3">
      <c r="A72" s="11"/>
      <c r="B72" s="145"/>
      <c r="C72" s="444" t="s">
        <v>330</v>
      </c>
      <c r="D72" s="467"/>
      <c r="E72" s="251" t="s">
        <v>447</v>
      </c>
      <c r="F72" s="22">
        <v>50000</v>
      </c>
      <c r="G72" s="22">
        <v>0</v>
      </c>
      <c r="H72" s="22">
        <v>50000</v>
      </c>
      <c r="I72" s="22">
        <f t="shared" si="7"/>
        <v>50000</v>
      </c>
      <c r="J72" s="22">
        <v>50000</v>
      </c>
    </row>
    <row r="73" spans="1:10" ht="12" customHeight="1" x14ac:dyDescent="0.3">
      <c r="A73" s="11"/>
      <c r="B73" s="218"/>
      <c r="C73" s="328" t="s">
        <v>408</v>
      </c>
      <c r="D73" s="219"/>
      <c r="E73" s="251" t="s">
        <v>332</v>
      </c>
      <c r="F73" s="22">
        <v>0</v>
      </c>
      <c r="G73" s="22">
        <v>0</v>
      </c>
      <c r="H73" s="22">
        <v>50000</v>
      </c>
      <c r="I73" s="22">
        <f t="shared" si="7"/>
        <v>50000</v>
      </c>
      <c r="J73" s="22">
        <v>70000</v>
      </c>
    </row>
    <row r="74" spans="1:10" ht="12" customHeight="1" x14ac:dyDescent="0.3">
      <c r="A74" s="11"/>
      <c r="B74" s="328"/>
      <c r="C74" s="328"/>
      <c r="D74" s="328" t="s">
        <v>400</v>
      </c>
      <c r="E74" s="251" t="s">
        <v>333</v>
      </c>
      <c r="F74" s="22">
        <v>0</v>
      </c>
      <c r="G74" s="22">
        <v>0</v>
      </c>
      <c r="H74" s="22">
        <v>0</v>
      </c>
      <c r="I74" s="22">
        <f t="shared" si="7"/>
        <v>0</v>
      </c>
      <c r="J74" s="22">
        <v>50000</v>
      </c>
    </row>
    <row r="75" spans="1:10" ht="12" customHeight="1" x14ac:dyDescent="0.3">
      <c r="A75" s="11"/>
      <c r="B75" s="328"/>
      <c r="C75" s="328"/>
      <c r="D75" s="328" t="s">
        <v>401</v>
      </c>
      <c r="E75" s="251" t="s">
        <v>342</v>
      </c>
      <c r="F75" s="22">
        <v>0</v>
      </c>
      <c r="G75" s="22">
        <v>0</v>
      </c>
      <c r="H75" s="22">
        <v>0</v>
      </c>
      <c r="I75" s="22">
        <f t="shared" si="7"/>
        <v>0</v>
      </c>
      <c r="J75" s="22">
        <v>50000</v>
      </c>
    </row>
    <row r="76" spans="1:10" ht="12" customHeight="1" x14ac:dyDescent="0.3">
      <c r="A76" s="11"/>
      <c r="B76" s="328"/>
      <c r="C76" s="328"/>
      <c r="D76" s="328" t="s">
        <v>402</v>
      </c>
      <c r="E76" s="251" t="s">
        <v>343</v>
      </c>
      <c r="F76" s="22">
        <v>0</v>
      </c>
      <c r="G76" s="22">
        <v>0</v>
      </c>
      <c r="H76" s="22">
        <v>0</v>
      </c>
      <c r="I76" s="22">
        <f t="shared" si="7"/>
        <v>0</v>
      </c>
      <c r="J76" s="22">
        <v>200000</v>
      </c>
    </row>
    <row r="77" spans="1:10" ht="12" customHeight="1" x14ac:dyDescent="0.3">
      <c r="A77" s="11"/>
      <c r="B77" s="328"/>
      <c r="C77" s="328"/>
      <c r="D77" s="328" t="s">
        <v>403</v>
      </c>
      <c r="E77" s="251" t="s">
        <v>344</v>
      </c>
      <c r="F77" s="22">
        <v>0</v>
      </c>
      <c r="G77" s="22">
        <v>0</v>
      </c>
      <c r="H77" s="22">
        <v>0</v>
      </c>
      <c r="I77" s="22">
        <f t="shared" si="7"/>
        <v>0</v>
      </c>
      <c r="J77" s="22">
        <v>200000</v>
      </c>
    </row>
    <row r="78" spans="1:10" ht="12" customHeight="1" x14ac:dyDescent="0.3">
      <c r="A78" s="11"/>
      <c r="B78" s="328"/>
      <c r="C78" s="328"/>
      <c r="D78" s="328" t="s">
        <v>404</v>
      </c>
      <c r="E78" s="251" t="s">
        <v>345</v>
      </c>
      <c r="F78" s="22">
        <v>0</v>
      </c>
      <c r="G78" s="22">
        <v>0</v>
      </c>
      <c r="H78" s="22">
        <v>0</v>
      </c>
      <c r="I78" s="22">
        <f t="shared" si="7"/>
        <v>0</v>
      </c>
      <c r="J78" s="22">
        <v>100000</v>
      </c>
    </row>
    <row r="79" spans="1:10" ht="12" customHeight="1" x14ac:dyDescent="0.3">
      <c r="A79" s="11"/>
      <c r="B79" s="328"/>
      <c r="C79" s="328"/>
      <c r="D79" s="328" t="s">
        <v>405</v>
      </c>
      <c r="E79" s="251" t="s">
        <v>346</v>
      </c>
      <c r="F79" s="22">
        <v>0</v>
      </c>
      <c r="G79" s="22">
        <v>0</v>
      </c>
      <c r="H79" s="22">
        <v>0</v>
      </c>
      <c r="I79" s="22">
        <f t="shared" si="7"/>
        <v>0</v>
      </c>
      <c r="J79" s="22">
        <v>50000</v>
      </c>
    </row>
    <row r="80" spans="1:10" ht="12" customHeight="1" x14ac:dyDescent="0.3">
      <c r="A80" s="11"/>
      <c r="B80" s="328"/>
      <c r="C80" s="328"/>
      <c r="D80" s="328" t="s">
        <v>406</v>
      </c>
      <c r="E80" s="251" t="s">
        <v>347</v>
      </c>
      <c r="F80" s="22">
        <v>0</v>
      </c>
      <c r="G80" s="22">
        <v>0</v>
      </c>
      <c r="H80" s="22">
        <v>0</v>
      </c>
      <c r="I80" s="22">
        <f t="shared" si="7"/>
        <v>0</v>
      </c>
      <c r="J80" s="22">
        <v>50000</v>
      </c>
    </row>
    <row r="81" spans="1:11" ht="12" customHeight="1" x14ac:dyDescent="0.3">
      <c r="A81" s="11"/>
      <c r="B81" s="328"/>
      <c r="C81" s="328"/>
      <c r="D81" s="328" t="s">
        <v>407</v>
      </c>
      <c r="E81" s="251" t="s">
        <v>348</v>
      </c>
      <c r="F81" s="22">
        <v>0</v>
      </c>
      <c r="G81" s="22">
        <v>0</v>
      </c>
      <c r="H81" s="22">
        <v>0</v>
      </c>
      <c r="I81" s="22">
        <f t="shared" si="7"/>
        <v>0</v>
      </c>
      <c r="J81" s="22">
        <v>20000</v>
      </c>
    </row>
    <row r="82" spans="1:11" ht="12" customHeight="1" x14ac:dyDescent="0.3">
      <c r="A82" s="11"/>
      <c r="B82" s="442" t="s">
        <v>110</v>
      </c>
      <c r="C82" s="442"/>
      <c r="D82" s="443"/>
      <c r="E82" s="89"/>
      <c r="F82" s="17">
        <f>SUM(F67,F63,F62,F57,F53,F52,F50)</f>
        <v>771841.1</v>
      </c>
      <c r="G82" s="17">
        <f>SUM(G67,G63,G62,G57,G53,G52,G50)</f>
        <v>310122.5</v>
      </c>
      <c r="H82" s="17">
        <f>SUM(H67,H63,H62,H57,H53,H52,H50,H68,H65)</f>
        <v>782277.5</v>
      </c>
      <c r="I82" s="17">
        <f t="shared" si="7"/>
        <v>1092400</v>
      </c>
      <c r="J82" s="17">
        <f>SUM(J50:J81)</f>
        <v>1962400</v>
      </c>
      <c r="K82" t="s">
        <v>60</v>
      </c>
    </row>
    <row r="83" spans="1:11" ht="12" customHeight="1" x14ac:dyDescent="0.3">
      <c r="A83" s="459" t="s">
        <v>16</v>
      </c>
      <c r="B83" s="442"/>
      <c r="C83" s="442"/>
      <c r="D83" s="443"/>
      <c r="E83" s="176"/>
      <c r="F83" s="17"/>
      <c r="G83" s="17"/>
      <c r="H83" s="17"/>
      <c r="I83" s="17"/>
      <c r="J83" s="17"/>
    </row>
    <row r="84" spans="1:11" ht="12" customHeight="1" x14ac:dyDescent="0.3">
      <c r="A84" s="39"/>
      <c r="B84" s="445" t="s">
        <v>107</v>
      </c>
      <c r="C84" s="445"/>
      <c r="D84" s="446"/>
      <c r="E84" s="53" t="s">
        <v>206</v>
      </c>
      <c r="F84" s="54"/>
      <c r="G84" s="54"/>
      <c r="H84" s="54"/>
      <c r="I84" s="54"/>
      <c r="J84" s="54"/>
    </row>
    <row r="85" spans="1:11" ht="12" customHeight="1" x14ac:dyDescent="0.3">
      <c r="A85" s="39"/>
      <c r="B85" s="170"/>
      <c r="C85" s="523" t="s">
        <v>133</v>
      </c>
      <c r="D85" s="522"/>
      <c r="E85" s="53" t="s">
        <v>208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</row>
    <row r="86" spans="1:11" ht="12" customHeight="1" x14ac:dyDescent="0.3">
      <c r="A86" s="39"/>
      <c r="B86" s="170"/>
      <c r="C86" s="172"/>
      <c r="D86" s="174" t="s">
        <v>40</v>
      </c>
      <c r="E86" s="53" t="s">
        <v>353</v>
      </c>
      <c r="F86" s="54">
        <v>0</v>
      </c>
      <c r="G86" s="54">
        <v>0</v>
      </c>
      <c r="H86" s="54">
        <v>40000</v>
      </c>
      <c r="I86" s="54">
        <f>SUM(G86:H86)</f>
        <v>40000</v>
      </c>
      <c r="J86" s="54">
        <v>0</v>
      </c>
    </row>
    <row r="87" spans="1:11" ht="12" customHeight="1" x14ac:dyDescent="0.3">
      <c r="A87" s="39"/>
      <c r="B87" s="442" t="s">
        <v>111</v>
      </c>
      <c r="C87" s="442"/>
      <c r="D87" s="443"/>
      <c r="E87" s="176"/>
      <c r="F87" s="38">
        <f>SUM(F85:F85)</f>
        <v>0</v>
      </c>
      <c r="G87" s="38">
        <f>SUM(G85:G85)</f>
        <v>0</v>
      </c>
      <c r="H87" s="38">
        <f>SUM(H86)</f>
        <v>40000</v>
      </c>
      <c r="I87" s="38">
        <f>SUM(G87:H87)</f>
        <v>40000</v>
      </c>
      <c r="J87" s="38">
        <f>SUM(J86)</f>
        <v>0</v>
      </c>
    </row>
    <row r="88" spans="1:11" ht="12" customHeight="1" thickBot="1" x14ac:dyDescent="0.35">
      <c r="A88" s="463" t="s">
        <v>17</v>
      </c>
      <c r="B88" s="464"/>
      <c r="C88" s="464"/>
      <c r="D88" s="465"/>
      <c r="E88" s="30"/>
      <c r="F88" s="160">
        <f>SUM(F82,F36)</f>
        <v>6254572.96</v>
      </c>
      <c r="G88" s="160">
        <f>SUM(G82,G36)</f>
        <v>2821534.16</v>
      </c>
      <c r="H88" s="160">
        <f>SUM(H82,H36,H87)</f>
        <v>3655811.84</v>
      </c>
      <c r="I88" s="160">
        <f>SUM(I82,I36,I87)</f>
        <v>6477346</v>
      </c>
      <c r="J88" s="160">
        <f>SUM(J36,J82,J87)</f>
        <v>7791314</v>
      </c>
    </row>
    <row r="89" spans="1:11" ht="12.9" customHeight="1" thickTop="1" x14ac:dyDescent="0.3">
      <c r="A89" s="13"/>
      <c r="B89" s="13"/>
      <c r="C89" s="20"/>
      <c r="D89" s="20"/>
      <c r="E89" s="173"/>
      <c r="F89" s="59"/>
      <c r="G89" s="59"/>
      <c r="H89" s="59"/>
      <c r="I89" s="59"/>
      <c r="J89" s="59"/>
    </row>
    <row r="90" spans="1:11" s="372" customFormat="1" ht="12.9" customHeight="1" x14ac:dyDescent="0.3">
      <c r="A90" s="372" t="s">
        <v>29</v>
      </c>
      <c r="E90" s="374" t="s">
        <v>31</v>
      </c>
      <c r="F90" s="375"/>
      <c r="G90" s="375"/>
      <c r="H90" s="375" t="s">
        <v>32</v>
      </c>
      <c r="I90" s="375"/>
      <c r="J90" s="375"/>
    </row>
    <row r="91" spans="1:11" s="372" customFormat="1" ht="12.9" customHeight="1" x14ac:dyDescent="0.3">
      <c r="E91" s="376"/>
      <c r="F91" s="375"/>
      <c r="G91" s="375"/>
      <c r="H91" s="375"/>
      <c r="I91" s="375"/>
      <c r="J91" s="375"/>
    </row>
    <row r="92" spans="1:11" s="372" customFormat="1" ht="12.9" customHeight="1" x14ac:dyDescent="0.3">
      <c r="A92" s="524"/>
      <c r="B92" s="524"/>
      <c r="C92" s="524"/>
      <c r="D92" s="524"/>
      <c r="E92" s="376"/>
      <c r="F92" s="375"/>
      <c r="G92" s="375"/>
      <c r="H92" s="375"/>
      <c r="I92" s="375"/>
      <c r="J92" s="375"/>
    </row>
    <row r="93" spans="1:11" s="372" customFormat="1" ht="12.9" customHeight="1" x14ac:dyDescent="0.3">
      <c r="D93" s="373" t="s">
        <v>58</v>
      </c>
      <c r="E93" s="500" t="s">
        <v>33</v>
      </c>
      <c r="F93" s="500"/>
      <c r="G93" s="500"/>
      <c r="H93" s="501" t="s">
        <v>34</v>
      </c>
      <c r="I93" s="501"/>
      <c r="J93" s="501"/>
    </row>
    <row r="94" spans="1:11" s="372" customFormat="1" ht="12.9" customHeight="1" x14ac:dyDescent="0.3">
      <c r="D94" s="372" t="s">
        <v>30</v>
      </c>
      <c r="E94" s="502" t="s">
        <v>305</v>
      </c>
      <c r="F94" s="502"/>
      <c r="G94" s="502"/>
      <c r="H94" s="503" t="s">
        <v>369</v>
      </c>
      <c r="I94" s="503"/>
      <c r="J94" s="503"/>
    </row>
    <row r="95" spans="1:11" s="372" customFormat="1" ht="14.1" customHeight="1" x14ac:dyDescent="0.3">
      <c r="A95" s="377"/>
      <c r="B95" s="377"/>
      <c r="C95" s="378"/>
      <c r="D95" s="378"/>
      <c r="E95" s="379"/>
      <c r="F95" s="380"/>
      <c r="G95" s="380"/>
      <c r="H95" s="380"/>
      <c r="I95" s="380"/>
      <c r="J95" s="380"/>
    </row>
  </sheetData>
  <mergeCells count="69">
    <mergeCell ref="A46:D47"/>
    <mergeCell ref="G46:G47"/>
    <mergeCell ref="H46:H47"/>
    <mergeCell ref="C18:D18"/>
    <mergeCell ref="C21:D21"/>
    <mergeCell ref="B36:D36"/>
    <mergeCell ref="C25:D25"/>
    <mergeCell ref="C24:D24"/>
    <mergeCell ref="C26:D26"/>
    <mergeCell ref="C34:D34"/>
    <mergeCell ref="F19:F20"/>
    <mergeCell ref="C16:D16"/>
    <mergeCell ref="C17:D17"/>
    <mergeCell ref="A8:D9"/>
    <mergeCell ref="A10:D10"/>
    <mergeCell ref="A11:D11"/>
    <mergeCell ref="B12:D12"/>
    <mergeCell ref="C13:D13"/>
    <mergeCell ref="B14:D14"/>
    <mergeCell ref="C15:D15"/>
    <mergeCell ref="A4:J4"/>
    <mergeCell ref="G7:I7"/>
    <mergeCell ref="J7:J8"/>
    <mergeCell ref="E8:E9"/>
    <mergeCell ref="I8:I9"/>
    <mergeCell ref="G8:G9"/>
    <mergeCell ref="H8:H9"/>
    <mergeCell ref="H94:J94"/>
    <mergeCell ref="G19:G20"/>
    <mergeCell ref="H19:H20"/>
    <mergeCell ref="E93:G93"/>
    <mergeCell ref="E94:G94"/>
    <mergeCell ref="G45:I45"/>
    <mergeCell ref="J45:J46"/>
    <mergeCell ref="E46:E47"/>
    <mergeCell ref="I46:I47"/>
    <mergeCell ref="J19:J20"/>
    <mergeCell ref="I19:I20"/>
    <mergeCell ref="B49:D49"/>
    <mergeCell ref="B51:D51"/>
    <mergeCell ref="B53:D53"/>
    <mergeCell ref="C50:D50"/>
    <mergeCell ref="H93:J93"/>
    <mergeCell ref="A88:D88"/>
    <mergeCell ref="A92:D92"/>
    <mergeCell ref="C60:D60"/>
    <mergeCell ref="C62:D62"/>
    <mergeCell ref="C65:D65"/>
    <mergeCell ref="C64:D64"/>
    <mergeCell ref="C68:D68"/>
    <mergeCell ref="C70:D70"/>
    <mergeCell ref="C71:D71"/>
    <mergeCell ref="C69:D69"/>
    <mergeCell ref="B61:D61"/>
    <mergeCell ref="C85:D85"/>
    <mergeCell ref="B87:D87"/>
    <mergeCell ref="C72:D72"/>
    <mergeCell ref="B82:D82"/>
    <mergeCell ref="C52:D52"/>
    <mergeCell ref="C54:D54"/>
    <mergeCell ref="C56:D56"/>
    <mergeCell ref="C58:D58"/>
    <mergeCell ref="C59:D59"/>
    <mergeCell ref="C55:D55"/>
    <mergeCell ref="B57:D57"/>
    <mergeCell ref="B63:D63"/>
    <mergeCell ref="B67:D67"/>
    <mergeCell ref="A83:D83"/>
    <mergeCell ref="B84:D84"/>
  </mergeCells>
  <pageMargins left="1.22" right="0.3" top="0.39" bottom="0.11" header="0.18" footer="0.11"/>
  <pageSetup paperSize="256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L92"/>
  <sheetViews>
    <sheetView workbookViewId="0">
      <selection activeCell="A3" sqref="A3:J3"/>
    </sheetView>
  </sheetViews>
  <sheetFormatPr defaultColWidth="9.109375" defaultRowHeight="14.1" customHeight="1" x14ac:dyDescent="0.3"/>
  <cols>
    <col min="1" max="1" width="3" style="40" customWidth="1"/>
    <col min="2" max="2" width="2.6640625" style="40" customWidth="1"/>
    <col min="3" max="3" width="2.5546875" style="40" customWidth="1"/>
    <col min="4" max="4" width="39" style="40" customWidth="1"/>
    <col min="5" max="5" width="14.5546875" style="40" customWidth="1"/>
    <col min="6" max="6" width="15.44140625" style="40" customWidth="1"/>
    <col min="7" max="7" width="14.88671875" style="40" customWidth="1"/>
    <col min="8" max="8" width="15.44140625" style="40" customWidth="1"/>
    <col min="9" max="10" width="17.109375" style="40" customWidth="1"/>
    <col min="11" max="16384" width="9.109375" style="40"/>
  </cols>
  <sheetData>
    <row r="1" spans="1:12" ht="14.1" customHeight="1" x14ac:dyDescent="0.3">
      <c r="J1" s="214"/>
    </row>
    <row r="2" spans="1:12" s="31" customFormat="1" ht="14.1" customHeight="1" x14ac:dyDescent="0.3">
      <c r="A2" s="409" t="s">
        <v>385</v>
      </c>
      <c r="B2" s="410"/>
      <c r="C2" s="410" t="s">
        <v>386</v>
      </c>
      <c r="D2" s="410"/>
      <c r="E2" s="360"/>
      <c r="F2" s="49"/>
      <c r="G2" s="49"/>
      <c r="H2" s="49"/>
      <c r="I2" s="49"/>
      <c r="J2" s="208"/>
    </row>
    <row r="3" spans="1:12" ht="12.9" customHeight="1" x14ac:dyDescent="0.3">
      <c r="A3" s="460"/>
      <c r="B3" s="460"/>
      <c r="C3" s="460"/>
      <c r="D3" s="460"/>
      <c r="E3" s="460"/>
      <c r="F3" s="460"/>
      <c r="G3" s="460"/>
      <c r="H3" s="460"/>
      <c r="I3" s="460"/>
      <c r="J3" s="460"/>
    </row>
    <row r="4" spans="1:12" ht="12.9" customHeight="1" x14ac:dyDescent="0.3">
      <c r="A4" s="462"/>
      <c r="B4" s="462"/>
      <c r="C4" s="462"/>
      <c r="D4" s="462"/>
      <c r="E4" s="462"/>
      <c r="F4" s="462"/>
      <c r="G4" s="462"/>
      <c r="H4" s="462"/>
      <c r="I4" s="462"/>
      <c r="J4" s="462"/>
    </row>
    <row r="5" spans="1:12" ht="12.9" customHeight="1" thickBot="1" x14ac:dyDescent="0.35">
      <c r="A5" s="40" t="s">
        <v>97</v>
      </c>
      <c r="J5" s="207" t="s">
        <v>271</v>
      </c>
    </row>
    <row r="6" spans="1:12" ht="12.9" customHeight="1" thickBot="1" x14ac:dyDescent="0.35">
      <c r="A6" s="25"/>
      <c r="B6" s="26"/>
      <c r="C6" s="26"/>
      <c r="D6" s="26"/>
      <c r="E6" s="27"/>
      <c r="F6" s="303"/>
      <c r="G6" s="471" t="s">
        <v>21</v>
      </c>
      <c r="H6" s="471"/>
      <c r="I6" s="471"/>
      <c r="J6" s="439" t="s">
        <v>26</v>
      </c>
    </row>
    <row r="7" spans="1:12" ht="12.9" customHeight="1" x14ac:dyDescent="0.3">
      <c r="A7" s="476" t="s">
        <v>2</v>
      </c>
      <c r="B7" s="477"/>
      <c r="C7" s="477"/>
      <c r="D7" s="478"/>
      <c r="E7" s="472" t="s">
        <v>18</v>
      </c>
      <c r="F7" s="304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2" ht="12.9" customHeight="1" thickBot="1" x14ac:dyDescent="0.35">
      <c r="A8" s="479"/>
      <c r="B8" s="480"/>
      <c r="C8" s="480"/>
      <c r="D8" s="481"/>
      <c r="E8" s="473"/>
      <c r="F8" s="318" t="s">
        <v>20</v>
      </c>
      <c r="G8" s="475"/>
      <c r="H8" s="475"/>
      <c r="I8" s="475"/>
      <c r="J8" s="318" t="s">
        <v>27</v>
      </c>
    </row>
    <row r="9" spans="1:12" ht="12.9" customHeight="1" x14ac:dyDescent="0.3">
      <c r="A9" s="482"/>
      <c r="B9" s="483"/>
      <c r="C9" s="483"/>
      <c r="D9" s="507"/>
      <c r="E9" s="314"/>
      <c r="F9" s="314"/>
      <c r="G9" s="314"/>
      <c r="H9" s="314"/>
      <c r="I9" s="314"/>
      <c r="J9" s="314"/>
    </row>
    <row r="10" spans="1:12" ht="12.9" customHeight="1" x14ac:dyDescent="0.3">
      <c r="A10" s="459" t="s">
        <v>83</v>
      </c>
      <c r="B10" s="442"/>
      <c r="C10" s="442"/>
      <c r="D10" s="443"/>
      <c r="E10" s="315"/>
      <c r="F10" s="14"/>
      <c r="G10" s="14"/>
      <c r="H10" s="14"/>
      <c r="I10" s="14"/>
      <c r="J10" s="14"/>
    </row>
    <row r="11" spans="1:12" ht="12.9" customHeight="1" x14ac:dyDescent="0.3">
      <c r="A11" s="32"/>
      <c r="B11" s="445" t="s">
        <v>3</v>
      </c>
      <c r="C11" s="445"/>
      <c r="D11" s="446"/>
      <c r="E11" s="53" t="s">
        <v>184</v>
      </c>
      <c r="F11" s="14"/>
      <c r="G11" s="14"/>
      <c r="H11" s="14"/>
      <c r="I11" s="14"/>
      <c r="J11" s="14"/>
    </row>
    <row r="12" spans="1:12" ht="12.9" customHeight="1" x14ac:dyDescent="0.3">
      <c r="A12" s="32"/>
      <c r="B12" s="33"/>
      <c r="C12" s="445" t="s">
        <v>4</v>
      </c>
      <c r="D12" s="446"/>
      <c r="E12" s="149" t="s">
        <v>99</v>
      </c>
      <c r="F12" s="22">
        <v>792561.5</v>
      </c>
      <c r="G12" s="22">
        <v>420645</v>
      </c>
      <c r="H12" s="22">
        <v>380955</v>
      </c>
      <c r="I12" s="22">
        <f>SUM(G12:H12)</f>
        <v>801600</v>
      </c>
      <c r="J12" s="22">
        <v>982572</v>
      </c>
    </row>
    <row r="13" spans="1:12" ht="12.9" customHeight="1" x14ac:dyDescent="0.3">
      <c r="A13" s="32"/>
      <c r="B13" s="445" t="s">
        <v>5</v>
      </c>
      <c r="C13" s="445"/>
      <c r="D13" s="446"/>
      <c r="E13" s="53" t="s">
        <v>185</v>
      </c>
      <c r="F13" s="417">
        <f>SUM(F15:F22)</f>
        <v>302600</v>
      </c>
      <c r="G13" s="417">
        <f t="shared" ref="G13:J13" si="0">SUM(G15:G22)</f>
        <v>149300</v>
      </c>
      <c r="H13" s="417">
        <f t="shared" si="0"/>
        <v>156800</v>
      </c>
      <c r="I13" s="417">
        <f t="shared" si="0"/>
        <v>306100</v>
      </c>
      <c r="J13" s="417">
        <f t="shared" si="0"/>
        <v>328762</v>
      </c>
    </row>
    <row r="14" spans="1:12" ht="12.9" customHeight="1" x14ac:dyDescent="0.3">
      <c r="A14" s="32"/>
      <c r="B14" s="31"/>
      <c r="C14" s="445" t="s">
        <v>6</v>
      </c>
      <c r="D14" s="446"/>
      <c r="E14" s="264" t="s">
        <v>100</v>
      </c>
      <c r="F14" s="22">
        <v>70000</v>
      </c>
      <c r="G14" s="22">
        <v>36000</v>
      </c>
      <c r="H14" s="22">
        <v>36000</v>
      </c>
      <c r="I14" s="22">
        <f t="shared" ref="I14:I22" si="1">SUM(G14:H14)</f>
        <v>72000</v>
      </c>
      <c r="J14" s="22">
        <v>72000</v>
      </c>
    </row>
    <row r="15" spans="1:12" ht="12.9" customHeight="1" x14ac:dyDescent="0.3">
      <c r="A15" s="32"/>
      <c r="B15" s="31"/>
      <c r="C15" s="445" t="s">
        <v>154</v>
      </c>
      <c r="D15" s="446"/>
      <c r="E15" s="264" t="s">
        <v>169</v>
      </c>
      <c r="F15" s="22">
        <v>67500</v>
      </c>
      <c r="G15" s="22">
        <v>33750</v>
      </c>
      <c r="H15" s="22">
        <v>33750</v>
      </c>
      <c r="I15" s="22">
        <f t="shared" si="1"/>
        <v>67500</v>
      </c>
      <c r="J15" s="22">
        <v>67500</v>
      </c>
      <c r="L15" t="s">
        <v>60</v>
      </c>
    </row>
    <row r="16" spans="1:12" ht="12.9" customHeight="1" x14ac:dyDescent="0.3">
      <c r="A16" s="32"/>
      <c r="B16" s="31"/>
      <c r="C16" s="445" t="s">
        <v>155</v>
      </c>
      <c r="D16" s="446"/>
      <c r="E16" s="264" t="s">
        <v>170</v>
      </c>
      <c r="F16" s="22">
        <v>67500</v>
      </c>
      <c r="G16" s="22">
        <v>33750</v>
      </c>
      <c r="H16" s="22">
        <v>33750</v>
      </c>
      <c r="I16" s="22">
        <f t="shared" si="1"/>
        <v>67500</v>
      </c>
      <c r="J16" s="22">
        <v>67500</v>
      </c>
    </row>
    <row r="17" spans="1:12" ht="12.9" customHeight="1" x14ac:dyDescent="0.3">
      <c r="A17" s="32"/>
      <c r="B17" s="31"/>
      <c r="C17" s="445" t="s">
        <v>156</v>
      </c>
      <c r="D17" s="446"/>
      <c r="E17" s="264" t="s">
        <v>171</v>
      </c>
      <c r="F17" s="22">
        <v>10000</v>
      </c>
      <c r="G17" s="22">
        <v>15000</v>
      </c>
      <c r="H17" s="22">
        <v>0</v>
      </c>
      <c r="I17" s="22">
        <f t="shared" si="1"/>
        <v>15000</v>
      </c>
      <c r="J17" s="22">
        <v>15000</v>
      </c>
    </row>
    <row r="18" spans="1:12" ht="12.9" customHeight="1" x14ac:dyDescent="0.3">
      <c r="A18" s="32"/>
      <c r="B18" s="31"/>
      <c r="C18" s="445" t="s">
        <v>159</v>
      </c>
      <c r="D18" s="446"/>
      <c r="E18" s="264" t="s">
        <v>174</v>
      </c>
      <c r="F18" s="22">
        <v>4000</v>
      </c>
      <c r="G18" s="22">
        <v>0</v>
      </c>
      <c r="H18" s="22">
        <v>0</v>
      </c>
      <c r="I18" s="22">
        <f t="shared" si="1"/>
        <v>0</v>
      </c>
      <c r="J18" s="22"/>
    </row>
    <row r="19" spans="1:12" ht="12.9" customHeight="1" x14ac:dyDescent="0.3">
      <c r="A19" s="32"/>
      <c r="B19" s="31"/>
      <c r="C19" s="445" t="s">
        <v>163</v>
      </c>
      <c r="D19" s="446"/>
      <c r="E19" s="264" t="s">
        <v>176</v>
      </c>
      <c r="F19" s="22">
        <v>5000</v>
      </c>
      <c r="G19" s="22">
        <v>0</v>
      </c>
      <c r="H19" s="22">
        <v>0</v>
      </c>
      <c r="I19" s="22">
        <f t="shared" si="1"/>
        <v>0</v>
      </c>
      <c r="J19" s="22"/>
    </row>
    <row r="20" spans="1:12" ht="12.9" customHeight="1" x14ac:dyDescent="0.3">
      <c r="A20" s="32"/>
      <c r="B20" s="31"/>
      <c r="C20" s="445" t="s">
        <v>162</v>
      </c>
      <c r="D20" s="446"/>
      <c r="E20" s="264" t="s">
        <v>178</v>
      </c>
      <c r="F20" s="22">
        <v>66800</v>
      </c>
      <c r="G20" s="22">
        <v>0</v>
      </c>
      <c r="H20" s="22">
        <v>66800</v>
      </c>
      <c r="I20" s="22">
        <f t="shared" si="1"/>
        <v>66800</v>
      </c>
      <c r="J20" s="22">
        <v>81881</v>
      </c>
    </row>
    <row r="21" spans="1:12" ht="12.9" customHeight="1" x14ac:dyDescent="0.3">
      <c r="A21" s="32"/>
      <c r="B21" s="31"/>
      <c r="C21" s="445" t="s">
        <v>282</v>
      </c>
      <c r="D21" s="446"/>
      <c r="E21" s="264" t="s">
        <v>178</v>
      </c>
      <c r="F21" s="22">
        <v>66800</v>
      </c>
      <c r="G21" s="22">
        <v>66800</v>
      </c>
      <c r="H21" s="22">
        <v>0</v>
      </c>
      <c r="I21" s="22">
        <f t="shared" ref="I21" si="2">SUM(G21:H21)</f>
        <v>66800</v>
      </c>
      <c r="J21" s="22">
        <v>81881</v>
      </c>
    </row>
    <row r="22" spans="1:12" ht="12.9" customHeight="1" x14ac:dyDescent="0.3">
      <c r="A22" s="32"/>
      <c r="B22" s="31"/>
      <c r="C22" s="445" t="s">
        <v>164</v>
      </c>
      <c r="D22" s="446"/>
      <c r="E22" s="264" t="s">
        <v>179</v>
      </c>
      <c r="F22" s="22">
        <v>15000</v>
      </c>
      <c r="G22" s="22">
        <v>0</v>
      </c>
      <c r="H22" s="22">
        <v>22500</v>
      </c>
      <c r="I22" s="22">
        <f t="shared" si="1"/>
        <v>22500</v>
      </c>
      <c r="J22" s="22">
        <v>15000</v>
      </c>
    </row>
    <row r="23" spans="1:12" ht="12.9" customHeight="1" x14ac:dyDescent="0.3">
      <c r="A23" s="32"/>
      <c r="B23" s="33" t="s">
        <v>81</v>
      </c>
      <c r="C23" s="33"/>
      <c r="D23" s="34"/>
      <c r="E23" s="251" t="s">
        <v>180</v>
      </c>
      <c r="F23" s="418">
        <f>SUM(F24:F27)</f>
        <v>123736.08000000002</v>
      </c>
      <c r="G23" s="418">
        <f t="shared" ref="G23:J23" si="3">SUM(G24:G27)</f>
        <v>60574.400000000001</v>
      </c>
      <c r="H23" s="418">
        <f t="shared" si="3"/>
        <v>64101.599999999999</v>
      </c>
      <c r="I23" s="418">
        <f t="shared" si="3"/>
        <v>124676</v>
      </c>
      <c r="J23" s="418">
        <f t="shared" si="3"/>
        <v>136016</v>
      </c>
    </row>
    <row r="24" spans="1:12" ht="12.9" customHeight="1" x14ac:dyDescent="0.3">
      <c r="A24" s="32"/>
      <c r="B24" s="31"/>
      <c r="C24" s="261" t="s">
        <v>165</v>
      </c>
      <c r="D24" s="262"/>
      <c r="E24" s="251" t="s">
        <v>181</v>
      </c>
      <c r="F24" s="22">
        <v>95029.08</v>
      </c>
      <c r="G24" s="22">
        <v>50477.4</v>
      </c>
      <c r="H24" s="22">
        <v>45715.6</v>
      </c>
      <c r="I24" s="22">
        <f>SUM(G24:H24)</f>
        <v>96193</v>
      </c>
      <c r="J24" s="22">
        <v>117911</v>
      </c>
    </row>
    <row r="25" spans="1:12" ht="12.9" customHeight="1" x14ac:dyDescent="0.3">
      <c r="A25" s="32"/>
      <c r="B25" s="31"/>
      <c r="C25" s="261" t="s">
        <v>166</v>
      </c>
      <c r="D25" s="262"/>
      <c r="E25" s="251" t="s">
        <v>182</v>
      </c>
      <c r="F25" s="22">
        <v>15838.18</v>
      </c>
      <c r="G25" s="22">
        <v>3872</v>
      </c>
      <c r="H25" s="22">
        <v>12161</v>
      </c>
      <c r="I25" s="22">
        <f>SUM(G25:H25)</f>
        <v>16033</v>
      </c>
      <c r="J25" s="22">
        <v>3600</v>
      </c>
    </row>
    <row r="26" spans="1:12" ht="12.9" customHeight="1" x14ac:dyDescent="0.3">
      <c r="A26" s="32"/>
      <c r="B26" s="31"/>
      <c r="C26" s="261" t="s">
        <v>167</v>
      </c>
      <c r="D26" s="262"/>
      <c r="E26" s="251" t="s">
        <v>186</v>
      </c>
      <c r="F26" s="22">
        <v>9375</v>
      </c>
      <c r="G26" s="22">
        <v>4425</v>
      </c>
      <c r="H26" s="22">
        <v>4425</v>
      </c>
      <c r="I26" s="22">
        <f>SUM(G26:H26)</f>
        <v>8850</v>
      </c>
      <c r="J26" s="22">
        <v>10905</v>
      </c>
    </row>
    <row r="27" spans="1:12" ht="12.9" customHeight="1" x14ac:dyDescent="0.3">
      <c r="A27" s="32"/>
      <c r="B27" s="31"/>
      <c r="C27" s="261" t="s">
        <v>168</v>
      </c>
      <c r="D27" s="262"/>
      <c r="E27" s="251" t="s">
        <v>183</v>
      </c>
      <c r="F27" s="22">
        <v>3493.82</v>
      </c>
      <c r="G27" s="22">
        <v>1800</v>
      </c>
      <c r="H27" s="22">
        <v>1800</v>
      </c>
      <c r="I27" s="22">
        <f>SUM(G27:H27)</f>
        <v>3600</v>
      </c>
      <c r="J27" s="22">
        <v>3600</v>
      </c>
    </row>
    <row r="28" spans="1:12" ht="12.9" customHeight="1" x14ac:dyDescent="0.3">
      <c r="A28" s="32"/>
      <c r="B28" s="263" t="s">
        <v>7</v>
      </c>
      <c r="C28" s="262"/>
      <c r="E28" s="251" t="s">
        <v>187</v>
      </c>
      <c r="F28" s="22"/>
      <c r="G28" s="22"/>
      <c r="H28" s="22"/>
      <c r="I28" s="22"/>
      <c r="J28" s="22"/>
    </row>
    <row r="29" spans="1:12" ht="12.9" customHeight="1" x14ac:dyDescent="0.3">
      <c r="A29" s="32"/>
      <c r="B29" s="33"/>
      <c r="C29" s="263" t="s">
        <v>7</v>
      </c>
      <c r="D29" s="262"/>
      <c r="E29" s="251" t="s">
        <v>183</v>
      </c>
      <c r="F29" s="418">
        <f>SUM(F30:F31)</f>
        <v>81800</v>
      </c>
      <c r="G29" s="417"/>
      <c r="H29" s="417"/>
      <c r="I29" s="417"/>
      <c r="J29" s="417"/>
      <c r="L29" t="s">
        <v>384</v>
      </c>
    </row>
    <row r="30" spans="1:12" ht="12.9" customHeight="1" x14ac:dyDescent="0.3">
      <c r="A30" s="32"/>
      <c r="B30" s="33"/>
      <c r="C30" s="447" t="s">
        <v>292</v>
      </c>
      <c r="D30" s="446"/>
      <c r="E30" s="251"/>
      <c r="F30" s="22">
        <v>15000</v>
      </c>
      <c r="G30" s="19">
        <v>0</v>
      </c>
      <c r="H30" s="22">
        <v>15000</v>
      </c>
      <c r="I30" s="22">
        <f>SUM(G30:H30)</f>
        <v>15000</v>
      </c>
      <c r="J30" s="22">
        <v>15000</v>
      </c>
    </row>
    <row r="31" spans="1:12" ht="12.9" customHeight="1" x14ac:dyDescent="0.3">
      <c r="A31" s="32"/>
      <c r="B31" s="33"/>
      <c r="C31" s="281" t="s">
        <v>378</v>
      </c>
      <c r="D31" s="282"/>
      <c r="E31" s="251"/>
      <c r="F31" s="22">
        <v>66800</v>
      </c>
      <c r="G31" s="19"/>
      <c r="H31" s="19"/>
      <c r="I31" s="19"/>
      <c r="J31" s="19"/>
    </row>
    <row r="32" spans="1:12" ht="12.9" customHeight="1" x14ac:dyDescent="0.3">
      <c r="A32" s="32"/>
      <c r="B32" s="442" t="s">
        <v>109</v>
      </c>
      <c r="C32" s="442"/>
      <c r="D32" s="443"/>
      <c r="E32" s="89"/>
      <c r="F32" s="17">
        <f>SUM(F12,F13,F14,F23,F29)</f>
        <v>1370697.58</v>
      </c>
      <c r="G32" s="17">
        <f t="shared" ref="G32:H32" si="4">SUM(G12,G13,G14,G23,G30)</f>
        <v>666519.4</v>
      </c>
      <c r="H32" s="17">
        <f t="shared" si="4"/>
        <v>652856.6</v>
      </c>
      <c r="I32" s="17">
        <f>SUM(G32:H32)</f>
        <v>1319376</v>
      </c>
      <c r="J32" s="17">
        <f>SUM(J12,J13,J14,J23,J30)</f>
        <v>1534350</v>
      </c>
    </row>
    <row r="33" spans="1:10" ht="12.9" customHeight="1" x14ac:dyDescent="0.3">
      <c r="A33" s="11" t="s">
        <v>8</v>
      </c>
      <c r="B33" s="13"/>
      <c r="C33" s="20"/>
      <c r="D33" s="45"/>
      <c r="E33" s="44"/>
      <c r="F33" s="14"/>
      <c r="G33" s="14"/>
      <c r="H33" s="14"/>
      <c r="I33" s="14"/>
      <c r="J33" s="14"/>
    </row>
    <row r="34" spans="1:10" ht="12.9" customHeight="1" x14ac:dyDescent="0.3">
      <c r="A34" s="11"/>
      <c r="B34" s="444" t="s">
        <v>9</v>
      </c>
      <c r="C34" s="445"/>
      <c r="D34" s="446"/>
      <c r="E34" s="53" t="s">
        <v>146</v>
      </c>
      <c r="F34" s="14"/>
      <c r="G34" s="14"/>
      <c r="H34" s="14"/>
      <c r="I34" s="14"/>
      <c r="J34" s="14"/>
    </row>
    <row r="35" spans="1:10" ht="12.9" customHeight="1" x14ac:dyDescent="0.3">
      <c r="A35" s="11"/>
      <c r="B35" s="147"/>
      <c r="C35" s="444" t="s">
        <v>9</v>
      </c>
      <c r="D35" s="446"/>
      <c r="E35" s="53" t="s">
        <v>139</v>
      </c>
      <c r="F35" s="14">
        <v>40075</v>
      </c>
      <c r="G35" s="14">
        <v>55373</v>
      </c>
      <c r="H35" s="14">
        <v>-373</v>
      </c>
      <c r="I35" s="14">
        <f>SUM(G35:H35)</f>
        <v>55000</v>
      </c>
      <c r="J35" s="14">
        <v>65000</v>
      </c>
    </row>
    <row r="36" spans="1:10" ht="12.9" customHeight="1" x14ac:dyDescent="0.3">
      <c r="A36" s="11"/>
      <c r="B36" s="444" t="s">
        <v>10</v>
      </c>
      <c r="C36" s="445"/>
      <c r="D36" s="446"/>
      <c r="E36" s="53" t="s">
        <v>147</v>
      </c>
      <c r="F36" s="14"/>
      <c r="G36" s="14"/>
      <c r="H36" s="14"/>
      <c r="I36" s="14"/>
      <c r="J36" s="14"/>
    </row>
    <row r="37" spans="1:10" ht="12.9" customHeight="1" x14ac:dyDescent="0.3">
      <c r="A37" s="11"/>
      <c r="B37" s="147"/>
      <c r="C37" s="444" t="s">
        <v>55</v>
      </c>
      <c r="D37" s="446"/>
      <c r="E37" s="53" t="s">
        <v>140</v>
      </c>
      <c r="F37" s="14">
        <v>45886</v>
      </c>
      <c r="G37" s="14">
        <v>32758</v>
      </c>
      <c r="H37" s="14">
        <v>17242</v>
      </c>
      <c r="I37" s="14">
        <f>SUM(G37:H37)</f>
        <v>50000</v>
      </c>
      <c r="J37" s="14">
        <v>60000</v>
      </c>
    </row>
    <row r="38" spans="1:10" ht="12.9" customHeight="1" x14ac:dyDescent="0.3">
      <c r="A38" s="11"/>
      <c r="B38" s="444" t="s">
        <v>11</v>
      </c>
      <c r="C38" s="445"/>
      <c r="D38" s="446"/>
      <c r="E38" s="53" t="s">
        <v>148</v>
      </c>
      <c r="F38" s="14"/>
      <c r="G38" s="14"/>
      <c r="H38" s="14"/>
      <c r="I38" s="14"/>
      <c r="J38" s="14"/>
    </row>
    <row r="39" spans="1:10" ht="12.9" customHeight="1" x14ac:dyDescent="0.3">
      <c r="A39" s="11"/>
      <c r="B39" s="147"/>
      <c r="C39" s="444" t="s">
        <v>36</v>
      </c>
      <c r="D39" s="446"/>
      <c r="E39" s="53" t="s">
        <v>141</v>
      </c>
      <c r="F39" s="14">
        <v>18498.400000000001</v>
      </c>
      <c r="G39" s="14">
        <v>0</v>
      </c>
      <c r="H39" s="14">
        <v>25000</v>
      </c>
      <c r="I39" s="14">
        <f>SUM(G39:H39)</f>
        <v>25000</v>
      </c>
      <c r="J39" s="14">
        <v>25000</v>
      </c>
    </row>
    <row r="40" spans="1:10" ht="12.9" customHeight="1" x14ac:dyDescent="0.3">
      <c r="A40" s="11"/>
      <c r="B40" s="444" t="s">
        <v>94</v>
      </c>
      <c r="C40" s="445"/>
      <c r="D40" s="446"/>
      <c r="E40" s="53" t="s">
        <v>150</v>
      </c>
      <c r="F40" s="14"/>
      <c r="G40" s="14"/>
      <c r="H40" s="14"/>
      <c r="I40" s="14"/>
      <c r="J40" s="14"/>
    </row>
    <row r="41" spans="1:10" ht="12.9" customHeight="1" x14ac:dyDescent="0.3">
      <c r="A41" s="11"/>
      <c r="B41" s="147"/>
      <c r="C41" s="444" t="s">
        <v>121</v>
      </c>
      <c r="D41" s="446"/>
      <c r="E41" s="53" t="s">
        <v>144</v>
      </c>
      <c r="F41" s="14">
        <v>15028.97</v>
      </c>
      <c r="G41" s="14">
        <v>6608</v>
      </c>
      <c r="H41" s="14">
        <v>23392</v>
      </c>
      <c r="I41" s="14">
        <f>SUM(G41:H41)</f>
        <v>30000</v>
      </c>
      <c r="J41" s="14">
        <v>32000</v>
      </c>
    </row>
    <row r="42" spans="1:10" ht="14.1" customHeight="1" x14ac:dyDescent="0.3">
      <c r="A42" s="60"/>
      <c r="B42" s="192"/>
      <c r="C42" s="192"/>
      <c r="D42" s="193"/>
      <c r="E42" s="194"/>
      <c r="F42" s="48"/>
      <c r="G42" s="48"/>
      <c r="H42" s="48"/>
      <c r="I42" s="48"/>
      <c r="J42" s="48"/>
    </row>
    <row r="43" spans="1:10" ht="14.1" customHeight="1" x14ac:dyDescent="0.3">
      <c r="A43" s="13"/>
      <c r="B43" s="290"/>
      <c r="C43" s="290"/>
      <c r="D43" s="291"/>
      <c r="E43" s="167"/>
      <c r="F43" s="58"/>
      <c r="G43" s="58"/>
      <c r="H43" s="58"/>
      <c r="I43" s="58"/>
      <c r="J43" s="58"/>
    </row>
    <row r="44" spans="1:10" ht="14.1" customHeight="1" x14ac:dyDescent="0.3">
      <c r="A44" s="13"/>
      <c r="B44" s="290"/>
      <c r="C44" s="290"/>
      <c r="D44" s="291"/>
      <c r="E44" s="167"/>
      <c r="F44" s="58"/>
      <c r="G44" s="58"/>
      <c r="H44" s="58"/>
      <c r="I44" s="58"/>
    </row>
    <row r="45" spans="1:10" ht="14.1" customHeight="1" x14ac:dyDescent="0.3">
      <c r="A45" s="13"/>
      <c r="B45" s="290"/>
      <c r="C45" s="290"/>
      <c r="D45" s="291"/>
      <c r="E45" s="167"/>
      <c r="F45" s="58"/>
      <c r="G45" s="58"/>
      <c r="H45" s="58"/>
      <c r="I45" s="58"/>
      <c r="J45" s="58"/>
    </row>
    <row r="46" spans="1:10" ht="14.1" customHeight="1" x14ac:dyDescent="0.3">
      <c r="A46" s="13"/>
      <c r="B46" s="290"/>
      <c r="C46" s="290"/>
      <c r="D46" s="291"/>
      <c r="E46" s="167"/>
      <c r="F46" s="58"/>
      <c r="G46" s="58"/>
      <c r="H46" s="58"/>
      <c r="I46" s="58"/>
      <c r="J46" s="58"/>
    </row>
    <row r="47" spans="1:10" ht="14.1" customHeight="1" thickBot="1" x14ac:dyDescent="0.35">
      <c r="A47" s="40" t="s">
        <v>97</v>
      </c>
      <c r="B47" s="290"/>
      <c r="C47" s="290"/>
      <c r="D47" s="291"/>
      <c r="E47" s="167"/>
      <c r="F47" s="58"/>
      <c r="G47" s="58"/>
      <c r="H47" s="58"/>
      <c r="I47" s="58"/>
      <c r="J47" s="207" t="s">
        <v>270</v>
      </c>
    </row>
    <row r="48" spans="1:10" ht="12.9" customHeight="1" thickBot="1" x14ac:dyDescent="0.35">
      <c r="A48" s="25"/>
      <c r="B48" s="26"/>
      <c r="C48" s="26"/>
      <c r="D48" s="26"/>
      <c r="E48" s="27"/>
      <c r="F48" s="303"/>
      <c r="G48" s="471" t="s">
        <v>21</v>
      </c>
      <c r="H48" s="471"/>
      <c r="I48" s="471"/>
      <c r="J48" s="439" t="s">
        <v>26</v>
      </c>
    </row>
    <row r="49" spans="1:10" ht="12.9" customHeight="1" x14ac:dyDescent="0.3">
      <c r="A49" s="476" t="s">
        <v>2</v>
      </c>
      <c r="B49" s="477"/>
      <c r="C49" s="477"/>
      <c r="D49" s="478"/>
      <c r="E49" s="472" t="s">
        <v>18</v>
      </c>
      <c r="F49" s="304" t="s">
        <v>19</v>
      </c>
      <c r="G49" s="474" t="s">
        <v>20</v>
      </c>
      <c r="H49" s="474" t="s">
        <v>25</v>
      </c>
      <c r="I49" s="474" t="s">
        <v>24</v>
      </c>
      <c r="J49" s="440"/>
    </row>
    <row r="50" spans="1:10" ht="12.9" customHeight="1" thickBot="1" x14ac:dyDescent="0.35">
      <c r="A50" s="479"/>
      <c r="B50" s="480"/>
      <c r="C50" s="480"/>
      <c r="D50" s="481"/>
      <c r="E50" s="473"/>
      <c r="F50" s="318" t="s">
        <v>20</v>
      </c>
      <c r="G50" s="475"/>
      <c r="H50" s="475"/>
      <c r="I50" s="475"/>
      <c r="J50" s="318" t="s">
        <v>27</v>
      </c>
    </row>
    <row r="51" spans="1:10" ht="12.9" customHeight="1" x14ac:dyDescent="0.3">
      <c r="A51" s="482"/>
      <c r="B51" s="483"/>
      <c r="C51" s="483"/>
      <c r="D51" s="507"/>
      <c r="E51" s="314"/>
      <c r="F51" s="314"/>
      <c r="G51" s="314"/>
      <c r="H51" s="314"/>
      <c r="I51" s="314"/>
      <c r="J51" s="314"/>
    </row>
    <row r="52" spans="1:10" ht="12.9" customHeight="1" x14ac:dyDescent="0.3">
      <c r="A52" s="11"/>
      <c r="B52" s="468" t="s">
        <v>77</v>
      </c>
      <c r="C52" s="447"/>
      <c r="D52" s="446"/>
      <c r="E52" s="44"/>
      <c r="F52" s="14"/>
      <c r="G52" s="14"/>
      <c r="H52" s="14"/>
      <c r="I52" s="14"/>
      <c r="J52" s="14"/>
    </row>
    <row r="53" spans="1:10" ht="12.9" customHeight="1" x14ac:dyDescent="0.3">
      <c r="A53" s="11"/>
      <c r="B53" s="148"/>
      <c r="C53" s="468" t="s">
        <v>124</v>
      </c>
      <c r="D53" s="446"/>
      <c r="E53" s="53" t="s">
        <v>191</v>
      </c>
      <c r="F53" s="418">
        <f>SUM(F54:F55)</f>
        <v>182322</v>
      </c>
      <c r="G53" s="418">
        <f t="shared" ref="G53:H53" si="5">SUM(G54:G55)</f>
        <v>135650</v>
      </c>
      <c r="H53" s="418">
        <f t="shared" si="5"/>
        <v>100750</v>
      </c>
      <c r="I53" s="418">
        <f>SUM(G53:H53)</f>
        <v>236400</v>
      </c>
      <c r="J53" s="418">
        <f>SUM(J54:J55)</f>
        <v>298807</v>
      </c>
    </row>
    <row r="54" spans="1:10" ht="12.9" customHeight="1" x14ac:dyDescent="0.3">
      <c r="A54" s="11"/>
      <c r="B54" s="148"/>
      <c r="D54" s="240" t="s">
        <v>334</v>
      </c>
      <c r="E54" s="53" t="s">
        <v>366</v>
      </c>
      <c r="F54" s="22">
        <v>30000</v>
      </c>
      <c r="G54" s="22">
        <v>17500</v>
      </c>
      <c r="H54" s="22">
        <v>18500</v>
      </c>
      <c r="I54" s="22">
        <f>SUM(G54:H54)</f>
        <v>36000</v>
      </c>
      <c r="J54" s="22">
        <v>36000</v>
      </c>
    </row>
    <row r="55" spans="1:10" ht="12.9" customHeight="1" x14ac:dyDescent="0.3">
      <c r="A55" s="11"/>
      <c r="B55" s="148"/>
      <c r="D55" s="240" t="s">
        <v>335</v>
      </c>
      <c r="E55" s="53" t="s">
        <v>367</v>
      </c>
      <c r="F55" s="22">
        <v>152322</v>
      </c>
      <c r="G55" s="22">
        <v>118150</v>
      </c>
      <c r="H55" s="22">
        <v>82250</v>
      </c>
      <c r="I55" s="22">
        <f>SUM(G55:H55)</f>
        <v>200400</v>
      </c>
      <c r="J55" s="22">
        <v>262807</v>
      </c>
    </row>
    <row r="56" spans="1:10" ht="12.9" customHeight="1" x14ac:dyDescent="0.3">
      <c r="A56" s="11"/>
      <c r="B56" s="444" t="s">
        <v>14</v>
      </c>
      <c r="C56" s="444"/>
      <c r="D56" s="467"/>
      <c r="E56" s="53" t="s">
        <v>192</v>
      </c>
      <c r="F56" s="22"/>
      <c r="G56" s="22"/>
      <c r="H56" s="22"/>
      <c r="I56" s="22"/>
      <c r="J56" s="22"/>
    </row>
    <row r="57" spans="1:10" ht="12.9" customHeight="1" x14ac:dyDescent="0.3">
      <c r="A57" s="11"/>
      <c r="B57" s="151"/>
      <c r="C57" s="484" t="s">
        <v>125</v>
      </c>
      <c r="D57" s="470"/>
      <c r="E57" s="53" t="s">
        <v>193</v>
      </c>
      <c r="F57" s="22">
        <v>0</v>
      </c>
      <c r="G57" s="22">
        <v>0</v>
      </c>
      <c r="H57" s="22">
        <v>5000</v>
      </c>
      <c r="I57" s="22">
        <f>SUM(G57:H57)</f>
        <v>5000</v>
      </c>
      <c r="J57" s="22">
        <v>5000</v>
      </c>
    </row>
    <row r="58" spans="1:10" ht="12.9" customHeight="1" x14ac:dyDescent="0.3">
      <c r="A58" s="11"/>
      <c r="B58" s="444" t="s">
        <v>95</v>
      </c>
      <c r="C58" s="445"/>
      <c r="D58" s="446"/>
      <c r="E58" s="53" t="s">
        <v>195</v>
      </c>
      <c r="F58" s="22"/>
      <c r="G58" s="22"/>
      <c r="H58" s="22"/>
      <c r="I58" s="22"/>
      <c r="J58" s="22"/>
    </row>
    <row r="59" spans="1:10" ht="12.9" customHeight="1" x14ac:dyDescent="0.3">
      <c r="A59" s="11"/>
      <c r="B59" s="151"/>
      <c r="C59" s="468" t="s">
        <v>225</v>
      </c>
      <c r="D59" s="446"/>
      <c r="E59" s="53" t="s">
        <v>224</v>
      </c>
      <c r="F59" s="22">
        <v>7500</v>
      </c>
      <c r="G59" s="22">
        <v>0</v>
      </c>
      <c r="H59" s="22">
        <v>0</v>
      </c>
      <c r="I59" s="22">
        <f>SUM(G59:H59)</f>
        <v>0</v>
      </c>
      <c r="J59" s="22">
        <v>0</v>
      </c>
    </row>
    <row r="60" spans="1:10" ht="12.9" customHeight="1" x14ac:dyDescent="0.3">
      <c r="A60" s="11"/>
      <c r="B60" s="444" t="s">
        <v>96</v>
      </c>
      <c r="C60" s="445"/>
      <c r="D60" s="446"/>
      <c r="E60" s="53" t="s">
        <v>198</v>
      </c>
      <c r="F60" s="22"/>
      <c r="G60" s="22"/>
      <c r="H60" s="22"/>
      <c r="I60" s="22"/>
      <c r="J60" s="22"/>
    </row>
    <row r="61" spans="1:10" ht="12.9" customHeight="1" x14ac:dyDescent="0.3">
      <c r="A61" s="11"/>
      <c r="B61" s="151"/>
      <c r="C61" s="444" t="s">
        <v>96</v>
      </c>
      <c r="D61" s="446"/>
      <c r="E61" s="53" t="s">
        <v>205</v>
      </c>
      <c r="F61" s="418">
        <f>SUM(F62:F70)</f>
        <v>361327.6</v>
      </c>
      <c r="G61" s="418">
        <f>SUM(G62:G70)</f>
        <v>260763.85</v>
      </c>
      <c r="H61" s="418">
        <f>SUM(H62:H70)</f>
        <v>240236.15</v>
      </c>
      <c r="I61" s="418">
        <f t="shared" ref="I61:I71" si="6">SUM(G61:H61)</f>
        <v>501000</v>
      </c>
      <c r="J61" s="418">
        <f>SUM(J62:J70)</f>
        <v>570000</v>
      </c>
    </row>
    <row r="62" spans="1:10" ht="12.9" customHeight="1" x14ac:dyDescent="0.3">
      <c r="A62" s="11"/>
      <c r="B62" s="151"/>
      <c r="D62" s="143" t="s">
        <v>336</v>
      </c>
      <c r="E62" s="53" t="s">
        <v>349</v>
      </c>
      <c r="F62" s="22">
        <v>10920</v>
      </c>
      <c r="G62" s="22">
        <v>0</v>
      </c>
      <c r="H62" s="22">
        <v>16000</v>
      </c>
      <c r="I62" s="22">
        <f t="shared" si="6"/>
        <v>16000</v>
      </c>
      <c r="J62" s="22">
        <v>20000</v>
      </c>
    </row>
    <row r="63" spans="1:10" ht="12.9" customHeight="1" x14ac:dyDescent="0.3">
      <c r="A63" s="11"/>
      <c r="B63" s="151"/>
      <c r="D63" s="143" t="s">
        <v>337</v>
      </c>
      <c r="E63" s="251" t="s">
        <v>448</v>
      </c>
      <c r="F63" s="22">
        <v>29700</v>
      </c>
      <c r="G63" s="22">
        <v>890</v>
      </c>
      <c r="H63" s="22">
        <v>29110</v>
      </c>
      <c r="I63" s="22">
        <f t="shared" si="6"/>
        <v>30000</v>
      </c>
      <c r="J63" s="22">
        <v>40000</v>
      </c>
    </row>
    <row r="64" spans="1:10" ht="12.9" customHeight="1" x14ac:dyDescent="0.3">
      <c r="A64" s="11"/>
      <c r="B64" s="151"/>
      <c r="D64" s="143" t="s">
        <v>339</v>
      </c>
      <c r="E64" s="251" t="s">
        <v>449</v>
      </c>
      <c r="F64" s="22">
        <v>58900</v>
      </c>
      <c r="G64" s="22">
        <v>69590</v>
      </c>
      <c r="H64" s="22">
        <v>5410</v>
      </c>
      <c r="I64" s="22">
        <f t="shared" ref="I64:I69" si="7">SUM(G64:H64)</f>
        <v>75000</v>
      </c>
      <c r="J64" s="22">
        <v>100000</v>
      </c>
    </row>
    <row r="65" spans="1:10" ht="12.9" customHeight="1" x14ac:dyDescent="0.3">
      <c r="A65" s="11"/>
      <c r="B65" s="151"/>
      <c r="D65" s="143" t="s">
        <v>409</v>
      </c>
      <c r="E65" s="251" t="s">
        <v>450</v>
      </c>
      <c r="F65" s="22">
        <v>94000</v>
      </c>
      <c r="G65" s="22">
        <v>34000</v>
      </c>
      <c r="H65" s="22">
        <v>116000</v>
      </c>
      <c r="I65" s="22">
        <f t="shared" si="7"/>
        <v>150000</v>
      </c>
      <c r="J65" s="22">
        <v>175000</v>
      </c>
    </row>
    <row r="66" spans="1:10" ht="12.9" customHeight="1" x14ac:dyDescent="0.3">
      <c r="A66" s="11"/>
      <c r="B66" s="328"/>
      <c r="D66" s="143" t="s">
        <v>410</v>
      </c>
      <c r="E66" s="251" t="s">
        <v>451</v>
      </c>
      <c r="F66" s="22">
        <v>0</v>
      </c>
      <c r="G66" s="22">
        <v>0</v>
      </c>
      <c r="H66" s="22">
        <v>0</v>
      </c>
      <c r="I66" s="22">
        <f t="shared" si="7"/>
        <v>0</v>
      </c>
      <c r="J66" s="22">
        <v>15000</v>
      </c>
    </row>
    <row r="67" spans="1:10" ht="12.9" customHeight="1" x14ac:dyDescent="0.3">
      <c r="A67" s="11"/>
      <c r="B67" s="151"/>
      <c r="D67" s="143" t="s">
        <v>341</v>
      </c>
      <c r="E67" s="251" t="s">
        <v>452</v>
      </c>
      <c r="F67" s="22">
        <v>120000</v>
      </c>
      <c r="G67" s="22">
        <v>120000</v>
      </c>
      <c r="H67" s="22">
        <v>0</v>
      </c>
      <c r="I67" s="22">
        <f t="shared" si="7"/>
        <v>120000</v>
      </c>
      <c r="J67" s="22">
        <v>120000</v>
      </c>
    </row>
    <row r="68" spans="1:10" ht="12.9" customHeight="1" x14ac:dyDescent="0.3">
      <c r="A68" s="11"/>
      <c r="B68" s="151"/>
      <c r="D68" s="143" t="s">
        <v>411</v>
      </c>
      <c r="E68" s="251" t="s">
        <v>453</v>
      </c>
      <c r="F68" s="22">
        <v>9000</v>
      </c>
      <c r="G68" s="22">
        <v>0</v>
      </c>
      <c r="H68" s="22">
        <v>15000</v>
      </c>
      <c r="I68" s="22">
        <f t="shared" si="7"/>
        <v>15000</v>
      </c>
      <c r="J68" s="22">
        <v>100000</v>
      </c>
    </row>
    <row r="69" spans="1:10" ht="12.9" customHeight="1" x14ac:dyDescent="0.3">
      <c r="A69" s="11"/>
      <c r="B69" s="151"/>
      <c r="D69" s="143" t="s">
        <v>338</v>
      </c>
      <c r="E69" s="53" t="s">
        <v>205</v>
      </c>
      <c r="F69" s="22">
        <v>37358</v>
      </c>
      <c r="G69" s="22">
        <v>36283.85</v>
      </c>
      <c r="H69" s="22">
        <v>43716.15</v>
      </c>
      <c r="I69" s="22">
        <f t="shared" si="7"/>
        <v>80000</v>
      </c>
      <c r="J69" s="22">
        <v>0</v>
      </c>
    </row>
    <row r="70" spans="1:10" ht="12.9" customHeight="1" x14ac:dyDescent="0.3">
      <c r="A70" s="11"/>
      <c r="B70" s="151"/>
      <c r="D70" s="143" t="s">
        <v>340</v>
      </c>
      <c r="E70" s="53" t="s">
        <v>205</v>
      </c>
      <c r="F70" s="22">
        <v>1449.6</v>
      </c>
      <c r="G70" s="22">
        <v>0</v>
      </c>
      <c r="H70" s="22">
        <v>15000</v>
      </c>
      <c r="I70" s="22">
        <f t="shared" si="6"/>
        <v>15000</v>
      </c>
      <c r="J70" s="22">
        <v>0</v>
      </c>
    </row>
    <row r="71" spans="1:10" ht="12.9" customHeight="1" x14ac:dyDescent="0.3">
      <c r="A71" s="39"/>
      <c r="B71" s="442" t="s">
        <v>110</v>
      </c>
      <c r="C71" s="442"/>
      <c r="D71" s="443"/>
      <c r="E71" s="53"/>
      <c r="F71" s="17">
        <f>SUM(F61,F59,F57,F53,F41,F39,F37,F35)</f>
        <v>670637.97</v>
      </c>
      <c r="G71" s="17">
        <f>SUM(G61,G59,G57,G53,G41,G39,G37,G35)</f>
        <v>491152.85</v>
      </c>
      <c r="H71" s="17">
        <f>SUM(H61,H59,H57,H53,H41,H39,H37,H35)</f>
        <v>411247.15</v>
      </c>
      <c r="I71" s="17">
        <f t="shared" si="6"/>
        <v>902400</v>
      </c>
      <c r="J71" s="17">
        <f>SUM(J61,J59,J57,J53,J41,J39,J37,J35)</f>
        <v>1055807</v>
      </c>
    </row>
    <row r="72" spans="1:10" ht="9.75" customHeight="1" x14ac:dyDescent="0.3">
      <c r="A72" s="39"/>
      <c r="B72" s="81"/>
      <c r="C72" s="81"/>
      <c r="D72" s="82"/>
      <c r="E72" s="89"/>
      <c r="F72" s="17"/>
      <c r="G72" s="17"/>
      <c r="H72" s="17"/>
      <c r="I72" s="17"/>
      <c r="J72" s="17"/>
    </row>
    <row r="73" spans="1:10" ht="12.9" customHeight="1" x14ac:dyDescent="0.3">
      <c r="A73" s="459" t="s">
        <v>16</v>
      </c>
      <c r="B73" s="442"/>
      <c r="C73" s="442"/>
      <c r="D73" s="443"/>
      <c r="E73" s="89"/>
      <c r="F73" s="17"/>
      <c r="G73" s="17"/>
      <c r="H73" s="17"/>
      <c r="I73" s="17"/>
      <c r="J73" s="17"/>
    </row>
    <row r="74" spans="1:10" ht="12.9" customHeight="1" x14ac:dyDescent="0.3">
      <c r="A74" s="39"/>
      <c r="B74" s="445" t="s">
        <v>107</v>
      </c>
      <c r="C74" s="445"/>
      <c r="D74" s="446"/>
      <c r="E74" s="53" t="s">
        <v>206</v>
      </c>
      <c r="F74" s="54"/>
      <c r="G74" s="54"/>
      <c r="H74" s="54"/>
      <c r="I74" s="54"/>
      <c r="J74" s="54"/>
    </row>
    <row r="75" spans="1:10" ht="12.9" customHeight="1" x14ac:dyDescent="0.3">
      <c r="A75" s="39"/>
      <c r="B75" s="170"/>
      <c r="C75" s="444" t="s">
        <v>269</v>
      </c>
      <c r="D75" s="446"/>
      <c r="E75" s="53" t="s">
        <v>217</v>
      </c>
      <c r="F75" s="54"/>
      <c r="G75" s="54"/>
      <c r="H75" s="54"/>
      <c r="I75" s="54"/>
      <c r="J75" s="54"/>
    </row>
    <row r="76" spans="1:10" ht="12.9" customHeight="1" x14ac:dyDescent="0.3">
      <c r="A76" s="39"/>
      <c r="B76" s="170"/>
      <c r="C76" s="172"/>
      <c r="D76" s="174" t="s">
        <v>46</v>
      </c>
      <c r="E76" s="53" t="s">
        <v>319</v>
      </c>
      <c r="F76" s="54">
        <v>0</v>
      </c>
      <c r="G76" s="54">
        <v>0</v>
      </c>
      <c r="H76" s="54">
        <v>30000</v>
      </c>
      <c r="I76" s="54">
        <f>SUM(G76:H76)</f>
        <v>30000</v>
      </c>
      <c r="J76" s="54">
        <v>0</v>
      </c>
    </row>
    <row r="77" spans="1:10" ht="12.9" customHeight="1" x14ac:dyDescent="0.3">
      <c r="A77" s="39"/>
      <c r="B77" s="150"/>
      <c r="C77" s="444" t="s">
        <v>244</v>
      </c>
      <c r="D77" s="446"/>
      <c r="E77" s="53" t="s">
        <v>207</v>
      </c>
      <c r="F77" s="54">
        <v>49500</v>
      </c>
      <c r="G77" s="54">
        <v>0</v>
      </c>
      <c r="H77" s="54">
        <v>0</v>
      </c>
      <c r="I77" s="54">
        <v>0</v>
      </c>
      <c r="J77" s="54">
        <v>0</v>
      </c>
    </row>
    <row r="78" spans="1:10" ht="12.9" customHeight="1" x14ac:dyDescent="0.3">
      <c r="A78" s="39"/>
      <c r="B78" s="150"/>
      <c r="C78" s="469" t="s">
        <v>133</v>
      </c>
      <c r="D78" s="470"/>
      <c r="E78" s="53" t="s">
        <v>208</v>
      </c>
      <c r="F78" s="54">
        <v>0</v>
      </c>
      <c r="G78" s="54">
        <v>0</v>
      </c>
      <c r="H78" s="54">
        <v>0</v>
      </c>
      <c r="I78" s="54">
        <f>SUM(G78:H78)</f>
        <v>0</v>
      </c>
      <c r="J78" s="54">
        <v>0</v>
      </c>
    </row>
    <row r="79" spans="1:10" ht="12.9" customHeight="1" x14ac:dyDescent="0.3">
      <c r="A79" s="39"/>
      <c r="B79" s="150"/>
      <c r="C79" s="151"/>
      <c r="D79" s="79" t="s">
        <v>40</v>
      </c>
      <c r="E79" s="53" t="s">
        <v>353</v>
      </c>
      <c r="F79" s="54">
        <v>34200</v>
      </c>
      <c r="G79" s="54">
        <v>0</v>
      </c>
      <c r="H79" s="54">
        <v>25000</v>
      </c>
      <c r="I79" s="54">
        <f>SUM(G79:H79)</f>
        <v>25000</v>
      </c>
      <c r="J79" s="54">
        <v>0</v>
      </c>
    </row>
    <row r="80" spans="1:10" ht="12.9" customHeight="1" x14ac:dyDescent="0.3">
      <c r="A80" s="39"/>
      <c r="B80" s="332"/>
      <c r="C80" s="333"/>
      <c r="D80" s="79"/>
      <c r="E80" s="53"/>
      <c r="F80" s="54"/>
      <c r="G80" s="54"/>
      <c r="H80" s="54"/>
      <c r="I80" s="54"/>
      <c r="J80" s="54"/>
    </row>
    <row r="81" spans="1:10" ht="12.9" customHeight="1" x14ac:dyDescent="0.3">
      <c r="A81" s="39"/>
      <c r="B81" s="150"/>
      <c r="C81" s="444" t="s">
        <v>134</v>
      </c>
      <c r="D81" s="467"/>
      <c r="E81" s="53" t="s">
        <v>210</v>
      </c>
      <c r="F81" s="54">
        <v>0</v>
      </c>
      <c r="G81" s="54">
        <v>0</v>
      </c>
      <c r="H81" s="54">
        <v>0</v>
      </c>
      <c r="I81" s="54">
        <f>SUM(G81:H81)</f>
        <v>0</v>
      </c>
      <c r="J81" s="54">
        <v>0</v>
      </c>
    </row>
    <row r="82" spans="1:10" ht="12.9" customHeight="1" x14ac:dyDescent="0.3">
      <c r="A82" s="39"/>
      <c r="B82" s="150"/>
      <c r="C82" s="21"/>
      <c r="D82" s="7" t="s">
        <v>245</v>
      </c>
      <c r="E82" s="53"/>
      <c r="F82" s="54">
        <v>0</v>
      </c>
      <c r="G82" s="54">
        <v>0</v>
      </c>
      <c r="H82" s="54">
        <v>0</v>
      </c>
      <c r="I82" s="54">
        <v>0</v>
      </c>
      <c r="J82" s="54">
        <v>0</v>
      </c>
    </row>
    <row r="83" spans="1:10" ht="12.9" customHeight="1" x14ac:dyDescent="0.3">
      <c r="A83" s="39"/>
      <c r="B83" s="150"/>
      <c r="C83" s="21"/>
      <c r="D83" s="7" t="s">
        <v>246</v>
      </c>
      <c r="E83" s="53"/>
      <c r="F83" s="54">
        <v>15000</v>
      </c>
      <c r="G83" s="54">
        <v>0</v>
      </c>
      <c r="H83" s="54">
        <v>0</v>
      </c>
      <c r="I83" s="54">
        <v>0</v>
      </c>
      <c r="J83" s="54">
        <v>0</v>
      </c>
    </row>
    <row r="84" spans="1:10" ht="12.9" customHeight="1" x14ac:dyDescent="0.3">
      <c r="A84" s="39"/>
      <c r="B84" s="442" t="s">
        <v>111</v>
      </c>
      <c r="C84" s="442"/>
      <c r="D84" s="443"/>
      <c r="E84" s="89"/>
      <c r="F84" s="38">
        <f>SUM(F77,F79,F83)</f>
        <v>98700</v>
      </c>
      <c r="G84" s="38">
        <f>SUM(G77,G78,G81)</f>
        <v>0</v>
      </c>
      <c r="H84" s="38">
        <f>SUM(H76:H83)</f>
        <v>55000</v>
      </c>
      <c r="I84" s="38">
        <f>SUM(G84:H84)</f>
        <v>55000</v>
      </c>
      <c r="J84" s="38">
        <f>SUM(J76:J83)</f>
        <v>0</v>
      </c>
    </row>
    <row r="85" spans="1:10" ht="12.9" customHeight="1" thickBot="1" x14ac:dyDescent="0.35">
      <c r="A85" s="463" t="s">
        <v>17</v>
      </c>
      <c r="B85" s="464"/>
      <c r="C85" s="464"/>
      <c r="D85" s="465"/>
      <c r="E85" s="30"/>
      <c r="F85" s="160">
        <f>SUM(F84,F71,F32)</f>
        <v>2140035.5499999998</v>
      </c>
      <c r="G85" s="160">
        <f>SUM(G84,G71,G32)</f>
        <v>1157672.25</v>
      </c>
      <c r="H85" s="160">
        <f>SUM(H84,H71,H32)</f>
        <v>1119103.75</v>
      </c>
      <c r="I85" s="160">
        <f>SUM(I84,I71,I32)</f>
        <v>2276776</v>
      </c>
      <c r="J85" s="160">
        <f>SUM(J84,J71,J32)</f>
        <v>2590157</v>
      </c>
    </row>
    <row r="86" spans="1:10" ht="12.9" customHeight="1" thickTop="1" x14ac:dyDescent="0.3">
      <c r="A86" s="81"/>
      <c r="B86" s="81"/>
      <c r="C86" s="81"/>
      <c r="D86" s="81"/>
      <c r="E86" s="88"/>
      <c r="F86" s="57"/>
      <c r="G86" s="57"/>
      <c r="H86" s="57"/>
      <c r="I86" s="57"/>
      <c r="J86" s="57"/>
    </row>
    <row r="87" spans="1:10" s="372" customFormat="1" ht="12.9" customHeight="1" x14ac:dyDescent="0.3">
      <c r="A87" s="372" t="s">
        <v>29</v>
      </c>
      <c r="E87" s="374" t="s">
        <v>31</v>
      </c>
      <c r="F87" s="375"/>
      <c r="G87" s="375"/>
      <c r="H87" s="375" t="s">
        <v>32</v>
      </c>
      <c r="I87" s="375"/>
      <c r="J87" s="375"/>
    </row>
    <row r="88" spans="1:10" s="372" customFormat="1" ht="12.9" customHeight="1" x14ac:dyDescent="0.3">
      <c r="E88" s="376"/>
      <c r="F88" s="375"/>
      <c r="G88" s="375"/>
      <c r="H88" s="375"/>
      <c r="I88" s="375"/>
      <c r="J88" s="375"/>
    </row>
    <row r="89" spans="1:10" s="372" customFormat="1" ht="12.9" customHeight="1" x14ac:dyDescent="0.3">
      <c r="E89" s="376"/>
      <c r="F89" s="375"/>
      <c r="G89" s="375"/>
      <c r="H89" s="375"/>
      <c r="I89" s="375"/>
      <c r="J89" s="375"/>
    </row>
    <row r="90" spans="1:10" s="372" customFormat="1" ht="12.9" customHeight="1" x14ac:dyDescent="0.3">
      <c r="D90" s="373" t="s">
        <v>57</v>
      </c>
      <c r="E90" s="500" t="s">
        <v>33</v>
      </c>
      <c r="F90" s="500"/>
      <c r="G90" s="500"/>
      <c r="H90" s="501" t="s">
        <v>34</v>
      </c>
      <c r="I90" s="501"/>
      <c r="J90" s="501"/>
    </row>
    <row r="91" spans="1:10" s="372" customFormat="1" ht="12.9" customHeight="1" x14ac:dyDescent="0.3">
      <c r="D91" s="372" t="s">
        <v>30</v>
      </c>
      <c r="E91" s="502" t="s">
        <v>305</v>
      </c>
      <c r="F91" s="502"/>
      <c r="G91" s="502"/>
      <c r="H91" s="503" t="s">
        <v>369</v>
      </c>
      <c r="I91" s="503"/>
      <c r="J91" s="503"/>
    </row>
    <row r="92" spans="1:10" s="372" customFormat="1" ht="14.1" customHeight="1" x14ac:dyDescent="0.3"/>
  </sheetData>
  <mergeCells count="62">
    <mergeCell ref="A7:D8"/>
    <mergeCell ref="G7:G8"/>
    <mergeCell ref="H7:H8"/>
    <mergeCell ref="A49:D50"/>
    <mergeCell ref="G49:G50"/>
    <mergeCell ref="H49:H50"/>
    <mergeCell ref="C16:D16"/>
    <mergeCell ref="C17:D17"/>
    <mergeCell ref="C18:D18"/>
    <mergeCell ref="C19:D19"/>
    <mergeCell ref="G48:I48"/>
    <mergeCell ref="B40:D40"/>
    <mergeCell ref="C20:D20"/>
    <mergeCell ref="C21:D21"/>
    <mergeCell ref="C22:D22"/>
    <mergeCell ref="C30:D30"/>
    <mergeCell ref="C41:D41"/>
    <mergeCell ref="B34:D34"/>
    <mergeCell ref="B36:D36"/>
    <mergeCell ref="B38:D38"/>
    <mergeCell ref="C37:D37"/>
    <mergeCell ref="C39:D39"/>
    <mergeCell ref="C35:D35"/>
    <mergeCell ref="B32:D32"/>
    <mergeCell ref="C81:D81"/>
    <mergeCell ref="C78:D78"/>
    <mergeCell ref="C14:D14"/>
    <mergeCell ref="A3:J3"/>
    <mergeCell ref="A4:J4"/>
    <mergeCell ref="G6:I6"/>
    <mergeCell ref="J6:J7"/>
    <mergeCell ref="E7:E8"/>
    <mergeCell ref="I7:I8"/>
    <mergeCell ref="A9:D9"/>
    <mergeCell ref="A10:D10"/>
    <mergeCell ref="B11:D11"/>
    <mergeCell ref="C12:D12"/>
    <mergeCell ref="B13:D13"/>
    <mergeCell ref="C15:D15"/>
    <mergeCell ref="C77:D77"/>
    <mergeCell ref="B84:D84"/>
    <mergeCell ref="A85:D85"/>
    <mergeCell ref="H90:J90"/>
    <mergeCell ref="H91:J91"/>
    <mergeCell ref="E90:G90"/>
    <mergeCell ref="E91:G91"/>
    <mergeCell ref="J48:J49"/>
    <mergeCell ref="E49:E50"/>
    <mergeCell ref="I49:I50"/>
    <mergeCell ref="C75:D75"/>
    <mergeCell ref="A73:D73"/>
    <mergeCell ref="B74:D74"/>
    <mergeCell ref="B56:D56"/>
    <mergeCell ref="B58:D58"/>
    <mergeCell ref="B60:D60"/>
    <mergeCell ref="B71:D71"/>
    <mergeCell ref="C57:D57"/>
    <mergeCell ref="C59:D59"/>
    <mergeCell ref="C61:D61"/>
    <mergeCell ref="C53:D53"/>
    <mergeCell ref="B52:D52"/>
    <mergeCell ref="A51:D51"/>
  </mergeCells>
  <pageMargins left="1.22" right="0.3" top="0.35" bottom="0.16" header="0" footer="0"/>
  <pageSetup paperSize="256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4"/>
  <dimension ref="A1:J35"/>
  <sheetViews>
    <sheetView topLeftCell="A16" workbookViewId="0">
      <selection activeCell="L25" sqref="L25"/>
    </sheetView>
  </sheetViews>
  <sheetFormatPr defaultRowHeight="14.4" x14ac:dyDescent="0.3"/>
  <cols>
    <col min="1" max="1" width="2" customWidth="1"/>
    <col min="2" max="2" width="1.44140625" customWidth="1"/>
    <col min="3" max="3" width="2.44140625" customWidth="1"/>
    <col min="4" max="4" width="41" customWidth="1"/>
    <col min="5" max="5" width="15.5546875" customWidth="1"/>
    <col min="6" max="6" width="16.33203125" customWidth="1"/>
    <col min="7" max="7" width="15.6640625" customWidth="1"/>
    <col min="8" max="8" width="17.88671875" customWidth="1"/>
    <col min="9" max="9" width="15.6640625" customWidth="1"/>
    <col min="10" max="10" width="15.5546875" customWidth="1"/>
  </cols>
  <sheetData>
    <row r="1" spans="1:10" s="372" customFormat="1" x14ac:dyDescent="0.3">
      <c r="A1" s="372" t="s">
        <v>0</v>
      </c>
      <c r="J1" s="383" t="s">
        <v>28</v>
      </c>
    </row>
    <row r="2" spans="1:10" s="31" customFormat="1" ht="14.1" customHeight="1" x14ac:dyDescent="0.3">
      <c r="A2" s="409" t="s">
        <v>385</v>
      </c>
      <c r="B2" s="410"/>
      <c r="C2" s="410" t="s">
        <v>386</v>
      </c>
      <c r="D2" s="410"/>
      <c r="E2" s="360"/>
      <c r="F2" s="49"/>
      <c r="G2" s="49"/>
      <c r="H2" s="49"/>
      <c r="I2" s="49"/>
      <c r="J2" s="208"/>
    </row>
    <row r="3" spans="1:10" x14ac:dyDescent="0.3">
      <c r="A3" s="461" t="s">
        <v>50</v>
      </c>
      <c r="B3" s="461"/>
      <c r="C3" s="461"/>
      <c r="D3" s="461"/>
      <c r="E3" s="461"/>
      <c r="F3" s="461"/>
      <c r="G3" s="461"/>
      <c r="H3" s="461"/>
      <c r="I3" s="461"/>
      <c r="J3" s="461"/>
    </row>
    <row r="4" spans="1:10" ht="15" thickBot="1" x14ac:dyDescent="0.35">
      <c r="A4" t="s">
        <v>279</v>
      </c>
    </row>
    <row r="5" spans="1:10" ht="15" thickBot="1" x14ac:dyDescent="0.35">
      <c r="A5" s="25"/>
      <c r="B5" s="26"/>
      <c r="C5" s="26"/>
      <c r="D5" s="26"/>
      <c r="E5" s="27"/>
      <c r="F5" s="303"/>
      <c r="G5" s="471" t="s">
        <v>21</v>
      </c>
      <c r="H5" s="471"/>
      <c r="I5" s="471"/>
      <c r="J5" s="439" t="s">
        <v>26</v>
      </c>
    </row>
    <row r="6" spans="1:10" x14ac:dyDescent="0.3">
      <c r="A6" s="476" t="s">
        <v>2</v>
      </c>
      <c r="B6" s="477"/>
      <c r="C6" s="477"/>
      <c r="D6" s="478"/>
      <c r="E6" s="472" t="s">
        <v>18</v>
      </c>
      <c r="F6" s="304" t="s">
        <v>19</v>
      </c>
      <c r="G6" s="474" t="s">
        <v>20</v>
      </c>
      <c r="H6" s="474" t="s">
        <v>25</v>
      </c>
      <c r="I6" s="474" t="s">
        <v>24</v>
      </c>
      <c r="J6" s="440"/>
    </row>
    <row r="7" spans="1:10" ht="15" thickBot="1" x14ac:dyDescent="0.35">
      <c r="A7" s="479"/>
      <c r="B7" s="480"/>
      <c r="C7" s="480"/>
      <c r="D7" s="481"/>
      <c r="E7" s="473"/>
      <c r="F7" s="318" t="s">
        <v>20</v>
      </c>
      <c r="G7" s="475"/>
      <c r="H7" s="475"/>
      <c r="I7" s="475"/>
      <c r="J7" s="318" t="s">
        <v>27</v>
      </c>
    </row>
    <row r="8" spans="1:10" x14ac:dyDescent="0.3">
      <c r="A8" s="526"/>
      <c r="B8" s="527"/>
      <c r="C8" s="527"/>
      <c r="D8" s="528"/>
      <c r="E8" s="321"/>
      <c r="F8" s="321"/>
      <c r="G8" s="321"/>
      <c r="H8" s="321"/>
      <c r="I8" s="321"/>
      <c r="J8" s="321"/>
    </row>
    <row r="9" spans="1:10" x14ac:dyDescent="0.3">
      <c r="A9" s="5"/>
      <c r="B9" s="6"/>
      <c r="C9" s="13"/>
      <c r="D9" s="6"/>
      <c r="E9" s="9"/>
      <c r="F9" s="17"/>
      <c r="G9" s="9"/>
      <c r="H9" s="9"/>
      <c r="I9" s="9"/>
      <c r="J9" s="9"/>
    </row>
    <row r="10" spans="1:10" x14ac:dyDescent="0.3">
      <c r="A10" s="11" t="s">
        <v>8</v>
      </c>
      <c r="B10" s="13"/>
      <c r="C10" s="6"/>
      <c r="D10" s="7"/>
      <c r="E10" s="9"/>
      <c r="F10" s="14"/>
      <c r="G10" s="9"/>
      <c r="H10" s="9"/>
      <c r="I10" s="9"/>
      <c r="J10" s="9"/>
    </row>
    <row r="11" spans="1:10" x14ac:dyDescent="0.3">
      <c r="A11" s="11"/>
      <c r="B11" s="13"/>
      <c r="C11" s="6" t="s">
        <v>9</v>
      </c>
      <c r="D11" s="6"/>
      <c r="E11" s="53" t="s">
        <v>101</v>
      </c>
      <c r="F11" s="14"/>
      <c r="G11" s="9"/>
      <c r="H11" s="9"/>
      <c r="I11" s="9"/>
      <c r="J11" s="9"/>
    </row>
    <row r="12" spans="1:10" x14ac:dyDescent="0.3">
      <c r="A12" s="5"/>
      <c r="B12" s="6"/>
      <c r="D12" s="79" t="s">
        <v>9</v>
      </c>
      <c r="E12" s="53" t="s">
        <v>139</v>
      </c>
      <c r="F12" s="14">
        <v>0</v>
      </c>
      <c r="G12" s="14">
        <v>36470</v>
      </c>
      <c r="H12" s="14">
        <v>13530</v>
      </c>
      <c r="I12" s="14">
        <f>SUM(G12:H12)</f>
        <v>50000</v>
      </c>
      <c r="J12" s="14">
        <v>30000</v>
      </c>
    </row>
    <row r="13" spans="1:10" x14ac:dyDescent="0.3">
      <c r="A13" s="5"/>
      <c r="B13" s="6"/>
      <c r="C13" s="79" t="s">
        <v>10</v>
      </c>
      <c r="D13" s="33"/>
      <c r="E13" s="242" t="s">
        <v>295</v>
      </c>
      <c r="F13" s="14"/>
      <c r="G13" s="14"/>
      <c r="H13" s="14"/>
      <c r="I13" s="14"/>
      <c r="J13" s="14"/>
    </row>
    <row r="14" spans="1:10" x14ac:dyDescent="0.3">
      <c r="A14" s="5"/>
      <c r="B14" s="6"/>
      <c r="D14" s="79" t="s">
        <v>55</v>
      </c>
      <c r="E14" s="53" t="s">
        <v>140</v>
      </c>
      <c r="F14" s="14">
        <v>0</v>
      </c>
      <c r="G14" s="14">
        <v>0</v>
      </c>
      <c r="H14" s="14">
        <v>10000</v>
      </c>
      <c r="I14" s="14">
        <f>SUM(G14:H14)</f>
        <v>10000</v>
      </c>
      <c r="J14" s="14">
        <v>40000</v>
      </c>
    </row>
    <row r="15" spans="1:10" x14ac:dyDescent="0.3">
      <c r="A15" s="5"/>
      <c r="B15" s="6"/>
      <c r="C15" s="79" t="s">
        <v>11</v>
      </c>
      <c r="D15" s="33"/>
      <c r="E15" s="53" t="s">
        <v>103</v>
      </c>
      <c r="F15" s="14"/>
      <c r="G15" s="14"/>
      <c r="H15" s="14"/>
      <c r="I15" s="14"/>
      <c r="J15" s="14"/>
    </row>
    <row r="16" spans="1:10" x14ac:dyDescent="0.3">
      <c r="A16" s="5"/>
      <c r="B16" s="6"/>
      <c r="C16" s="79" t="s">
        <v>60</v>
      </c>
      <c r="D16" s="79" t="s">
        <v>36</v>
      </c>
      <c r="E16" s="53" t="s">
        <v>141</v>
      </c>
      <c r="F16" s="9"/>
      <c r="G16" s="14">
        <v>7240</v>
      </c>
      <c r="H16" s="14">
        <v>27760</v>
      </c>
      <c r="I16" s="14">
        <f>SUM(G16:H16)</f>
        <v>35000</v>
      </c>
      <c r="J16" s="14">
        <v>30000</v>
      </c>
    </row>
    <row r="17" spans="1:10" x14ac:dyDescent="0.3">
      <c r="A17" s="5"/>
      <c r="B17" s="6"/>
      <c r="C17" s="79" t="s">
        <v>94</v>
      </c>
      <c r="D17" s="33"/>
      <c r="E17" s="53" t="s">
        <v>104</v>
      </c>
      <c r="F17" s="9"/>
      <c r="G17" s="9"/>
      <c r="H17" s="9"/>
      <c r="I17" s="9"/>
      <c r="J17" s="9"/>
    </row>
    <row r="18" spans="1:10" x14ac:dyDescent="0.3">
      <c r="A18" s="5"/>
      <c r="B18" s="6"/>
      <c r="C18" s="79"/>
      <c r="D18" s="79" t="s">
        <v>121</v>
      </c>
      <c r="E18" s="53" t="s">
        <v>144</v>
      </c>
      <c r="F18" s="14">
        <v>0</v>
      </c>
      <c r="G18" s="14">
        <v>0</v>
      </c>
      <c r="H18" s="14">
        <v>15000</v>
      </c>
      <c r="I18" s="14">
        <f>SUM(G18:H18)</f>
        <v>15000</v>
      </c>
      <c r="J18" s="14">
        <v>7200</v>
      </c>
    </row>
    <row r="19" spans="1:10" x14ac:dyDescent="0.3">
      <c r="A19" s="5"/>
      <c r="B19" s="6"/>
      <c r="C19" s="79" t="s">
        <v>14</v>
      </c>
      <c r="D19" s="79"/>
      <c r="E19" s="53" t="s">
        <v>105</v>
      </c>
      <c r="F19" s="14"/>
      <c r="G19" s="14"/>
      <c r="H19" s="14"/>
      <c r="I19" s="14"/>
      <c r="J19" s="9"/>
    </row>
    <row r="20" spans="1:10" x14ac:dyDescent="0.3">
      <c r="A20" s="5"/>
      <c r="B20" s="6"/>
      <c r="C20" s="79"/>
      <c r="D20" s="243" t="s">
        <v>125</v>
      </c>
      <c r="E20" s="53" t="s">
        <v>193</v>
      </c>
      <c r="F20" s="14">
        <v>0</v>
      </c>
      <c r="G20" s="14">
        <v>0</v>
      </c>
      <c r="H20" s="14">
        <v>5000</v>
      </c>
      <c r="I20" s="14">
        <f>SUM(G20:H20)</f>
        <v>5000</v>
      </c>
      <c r="J20" s="14">
        <v>5000</v>
      </c>
    </row>
    <row r="21" spans="1:10" x14ac:dyDescent="0.3">
      <c r="A21" s="5"/>
      <c r="B21" s="6"/>
      <c r="C21" s="79" t="s">
        <v>96</v>
      </c>
      <c r="D21" s="79"/>
      <c r="E21" s="53" t="s">
        <v>106</v>
      </c>
      <c r="F21" s="14">
        <v>60000</v>
      </c>
      <c r="G21" s="14">
        <v>67500</v>
      </c>
      <c r="H21" s="14">
        <v>67500</v>
      </c>
      <c r="I21" s="14">
        <f>SUM(G21:H21)</f>
        <v>135000</v>
      </c>
      <c r="J21" s="14">
        <v>135000</v>
      </c>
    </row>
    <row r="22" spans="1:10" x14ac:dyDescent="0.3">
      <c r="A22" s="5"/>
      <c r="B22" s="6"/>
      <c r="C22" s="79"/>
      <c r="D22" s="79" t="s">
        <v>278</v>
      </c>
      <c r="E22" s="242" t="s">
        <v>494</v>
      </c>
      <c r="F22" s="14"/>
      <c r="G22" s="14">
        <v>19500</v>
      </c>
      <c r="H22" s="14">
        <v>40500</v>
      </c>
      <c r="I22" s="14">
        <f>SUM(G22:H22)</f>
        <v>60000</v>
      </c>
      <c r="J22" s="14">
        <v>40000</v>
      </c>
    </row>
    <row r="23" spans="1:10" x14ac:dyDescent="0.3">
      <c r="A23" s="5"/>
      <c r="B23" s="6"/>
      <c r="C23" s="37" t="s">
        <v>110</v>
      </c>
      <c r="D23" s="37"/>
      <c r="E23" s="159"/>
      <c r="F23" s="244">
        <f>SUM(F12:F21)</f>
        <v>60000</v>
      </c>
      <c r="G23" s="244">
        <f>SUM(G12:G22)</f>
        <v>130710</v>
      </c>
      <c r="H23" s="244">
        <f>SUM(H12:H22)</f>
        <v>179290</v>
      </c>
      <c r="I23" s="244">
        <f>SUM(G23:H23)</f>
        <v>310000</v>
      </c>
      <c r="J23" s="244">
        <f>SUM(J12:J22)</f>
        <v>287200</v>
      </c>
    </row>
    <row r="24" spans="1:10" x14ac:dyDescent="0.3">
      <c r="A24" s="5"/>
      <c r="B24" s="6"/>
      <c r="C24" s="15"/>
      <c r="D24" s="7"/>
      <c r="E24" s="9"/>
      <c r="F24" s="9"/>
      <c r="G24" s="9"/>
      <c r="H24" s="9"/>
      <c r="I24" s="9"/>
      <c r="J24" s="9"/>
    </row>
    <row r="25" spans="1:10" x14ac:dyDescent="0.3">
      <c r="A25" s="39" t="s">
        <v>16</v>
      </c>
      <c r="B25" s="37"/>
      <c r="C25" s="37"/>
      <c r="D25" s="37"/>
      <c r="E25" s="222"/>
      <c r="F25" s="9"/>
      <c r="G25" s="17"/>
      <c r="H25" s="17"/>
      <c r="I25" s="17"/>
      <c r="J25" s="14"/>
    </row>
    <row r="26" spans="1:10" x14ac:dyDescent="0.3">
      <c r="A26" s="39"/>
      <c r="B26" s="37"/>
      <c r="C26" s="33" t="s">
        <v>107</v>
      </c>
      <c r="D26" s="33"/>
      <c r="E26" s="53" t="s">
        <v>108</v>
      </c>
      <c r="F26" s="14">
        <v>0</v>
      </c>
      <c r="G26" s="169">
        <v>17150</v>
      </c>
      <c r="H26" s="169">
        <v>2850</v>
      </c>
      <c r="I26" s="169">
        <v>20000</v>
      </c>
      <c r="J26" s="169">
        <v>0</v>
      </c>
    </row>
    <row r="27" spans="1:10" x14ac:dyDescent="0.3">
      <c r="A27" s="39"/>
      <c r="B27" s="37"/>
      <c r="C27" s="218" t="s">
        <v>247</v>
      </c>
      <c r="D27" s="221"/>
      <c r="E27" s="53" t="s">
        <v>210</v>
      </c>
      <c r="F27" s="14">
        <v>0</v>
      </c>
      <c r="G27" s="169">
        <v>8950</v>
      </c>
      <c r="H27" s="169">
        <v>1050</v>
      </c>
      <c r="I27" s="169">
        <v>10000</v>
      </c>
      <c r="J27" s="169">
        <v>0</v>
      </c>
    </row>
    <row r="28" spans="1:10" x14ac:dyDescent="0.3">
      <c r="A28" s="39"/>
      <c r="B28" s="37"/>
      <c r="C28" s="37" t="s">
        <v>111</v>
      </c>
      <c r="D28" s="37"/>
      <c r="E28" s="222"/>
      <c r="F28" s="17">
        <v>0</v>
      </c>
      <c r="G28" s="17">
        <f>SUM(G26:G27)</f>
        <v>26100</v>
      </c>
      <c r="H28" s="17">
        <f>SUM(H26:H27)</f>
        <v>3900</v>
      </c>
      <c r="I28" s="17">
        <f>SUM(I26:I27)</f>
        <v>30000</v>
      </c>
      <c r="J28" s="17">
        <f>SUM(J26:J27)</f>
        <v>0</v>
      </c>
    </row>
    <row r="29" spans="1:10" ht="15" thickBot="1" x14ac:dyDescent="0.35">
      <c r="A29" s="8" t="s">
        <v>17</v>
      </c>
      <c r="B29" s="320"/>
      <c r="C29" s="2"/>
      <c r="D29" s="3"/>
      <c r="E29" s="4"/>
      <c r="F29" s="187">
        <f>F9+F23</f>
        <v>60000</v>
      </c>
      <c r="G29" s="187">
        <f>SUM(G23,G28)</f>
        <v>156810</v>
      </c>
      <c r="H29" s="187">
        <f>SUM(H23,H28)</f>
        <v>183190</v>
      </c>
      <c r="I29" s="187">
        <f>SUM(I23,I28)</f>
        <v>340000</v>
      </c>
      <c r="J29" s="187">
        <f>SUM(J23,J28)</f>
        <v>287200</v>
      </c>
    </row>
    <row r="30" spans="1:10" ht="15" thickTop="1" x14ac:dyDescent="0.3"/>
    <row r="31" spans="1:10" s="372" customFormat="1" x14ac:dyDescent="0.3">
      <c r="A31" s="372" t="s">
        <v>29</v>
      </c>
      <c r="E31" s="374" t="s">
        <v>31</v>
      </c>
      <c r="F31" s="375"/>
      <c r="G31" s="375"/>
      <c r="H31" s="375" t="s">
        <v>32</v>
      </c>
      <c r="I31" s="375"/>
      <c r="J31" s="375"/>
    </row>
    <row r="32" spans="1:10" s="372" customFormat="1" x14ac:dyDescent="0.3">
      <c r="E32" s="376"/>
      <c r="F32" s="375"/>
      <c r="G32" s="375"/>
      <c r="H32" s="375"/>
      <c r="I32" s="375"/>
    </row>
    <row r="33" spans="4:10" s="372" customFormat="1" x14ac:dyDescent="0.3">
      <c r="E33" s="376"/>
      <c r="F33" s="375"/>
      <c r="G33" s="375"/>
      <c r="H33" s="375"/>
      <c r="I33" s="375"/>
      <c r="J33" s="375"/>
    </row>
    <row r="34" spans="4:10" s="372" customFormat="1" x14ac:dyDescent="0.3">
      <c r="D34" s="373" t="s">
        <v>34</v>
      </c>
      <c r="E34" s="500" t="s">
        <v>33</v>
      </c>
      <c r="F34" s="500"/>
      <c r="G34" s="500"/>
      <c r="H34" s="501" t="s">
        <v>34</v>
      </c>
      <c r="I34" s="501"/>
      <c r="J34" s="501"/>
    </row>
    <row r="35" spans="4:10" s="372" customFormat="1" x14ac:dyDescent="0.3">
      <c r="D35" s="372" t="s">
        <v>75</v>
      </c>
      <c r="E35" s="502" t="s">
        <v>305</v>
      </c>
      <c r="F35" s="502"/>
      <c r="G35" s="502"/>
      <c r="H35" s="503" t="s">
        <v>369</v>
      </c>
      <c r="I35" s="503"/>
      <c r="J35" s="503"/>
    </row>
  </sheetData>
  <mergeCells count="13">
    <mergeCell ref="A3:J3"/>
    <mergeCell ref="G5:I5"/>
    <mergeCell ref="A8:D8"/>
    <mergeCell ref="H34:J34"/>
    <mergeCell ref="H35:J35"/>
    <mergeCell ref="E34:G34"/>
    <mergeCell ref="E35:G35"/>
    <mergeCell ref="J5:J6"/>
    <mergeCell ref="A6:D7"/>
    <mergeCell ref="E6:E7"/>
    <mergeCell ref="G6:G7"/>
    <mergeCell ref="I6:I7"/>
    <mergeCell ref="H6:H7"/>
  </mergeCells>
  <pageMargins left="1.1299999999999999" right="0.55000000000000004" top="0.88" bottom="0.17" header="0.3" footer="0.08"/>
  <pageSetup paperSize="25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2"/>
  <sheetViews>
    <sheetView workbookViewId="0">
      <selection activeCell="G2" sqref="G2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s="31" customFormat="1" ht="14.1" customHeight="1" x14ac:dyDescent="0.3">
      <c r="A2" s="409" t="s">
        <v>385</v>
      </c>
      <c r="B2" s="410"/>
      <c r="C2" s="410" t="s">
        <v>386</v>
      </c>
      <c r="D2" s="410"/>
      <c r="E2" s="360"/>
      <c r="F2" s="49"/>
      <c r="G2" s="49"/>
      <c r="H2" s="49"/>
      <c r="I2" s="49"/>
      <c r="J2" s="208"/>
    </row>
    <row r="3" spans="1:10" x14ac:dyDescent="0.3">
      <c r="A3" s="461"/>
      <c r="B3" s="461"/>
      <c r="C3" s="461"/>
      <c r="D3" s="461"/>
      <c r="E3" s="461"/>
      <c r="F3" s="461"/>
      <c r="G3" s="461"/>
      <c r="H3" s="461"/>
      <c r="I3" s="461"/>
      <c r="J3" s="461"/>
    </row>
    <row r="5" spans="1:10" ht="15" thickBot="1" x14ac:dyDescent="0.35">
      <c r="A5" t="s">
        <v>414</v>
      </c>
    </row>
    <row r="6" spans="1:10" ht="15" thickBot="1" x14ac:dyDescent="0.35">
      <c r="A6" s="25"/>
      <c r="B6" s="336"/>
      <c r="C6" s="336"/>
      <c r="D6" s="336"/>
      <c r="E6" s="27"/>
      <c r="F6" s="334"/>
      <c r="G6" s="471" t="s">
        <v>21</v>
      </c>
      <c r="H6" s="471"/>
      <c r="I6" s="471"/>
      <c r="J6" s="439" t="s">
        <v>26</v>
      </c>
    </row>
    <row r="7" spans="1:10" x14ac:dyDescent="0.3">
      <c r="A7" s="476" t="s">
        <v>2</v>
      </c>
      <c r="B7" s="477"/>
      <c r="C7" s="477"/>
      <c r="D7" s="478"/>
      <c r="E7" s="472" t="s">
        <v>18</v>
      </c>
      <c r="F7" s="335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0" ht="15" thickBot="1" x14ac:dyDescent="0.35">
      <c r="A8" s="479"/>
      <c r="B8" s="480"/>
      <c r="C8" s="480"/>
      <c r="D8" s="481"/>
      <c r="E8" s="473"/>
      <c r="F8" s="318" t="s">
        <v>20</v>
      </c>
      <c r="G8" s="475"/>
      <c r="H8" s="475"/>
      <c r="I8" s="475"/>
      <c r="J8" s="318" t="s">
        <v>27</v>
      </c>
    </row>
    <row r="9" spans="1:10" x14ac:dyDescent="0.3">
      <c r="A9" s="337"/>
      <c r="B9" s="338"/>
      <c r="C9" s="338"/>
      <c r="D9" s="339"/>
      <c r="E9" s="321"/>
      <c r="F9" s="321"/>
      <c r="G9" s="321"/>
      <c r="H9" s="321"/>
      <c r="I9" s="321"/>
      <c r="J9" s="321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8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9" t="s">
        <v>9</v>
      </c>
      <c r="D12" s="33"/>
      <c r="E12" s="53" t="s">
        <v>101</v>
      </c>
      <c r="F12" s="14">
        <v>49995</v>
      </c>
      <c r="G12" s="14">
        <v>0</v>
      </c>
      <c r="H12" s="14">
        <v>0</v>
      </c>
      <c r="I12" s="14">
        <v>0</v>
      </c>
      <c r="J12" s="371">
        <v>80000</v>
      </c>
    </row>
    <row r="13" spans="1:10" x14ac:dyDescent="0.3">
      <c r="A13" s="5"/>
      <c r="B13" s="6"/>
      <c r="C13" s="79" t="s">
        <v>10</v>
      </c>
      <c r="D13" s="33"/>
      <c r="E13" s="53" t="s">
        <v>102</v>
      </c>
      <c r="F13" s="22">
        <v>0</v>
      </c>
      <c r="G13" s="14">
        <v>0</v>
      </c>
      <c r="H13" s="14">
        <v>0</v>
      </c>
      <c r="I13" s="14">
        <v>0</v>
      </c>
      <c r="J13" s="371">
        <v>0</v>
      </c>
    </row>
    <row r="14" spans="1:10" x14ac:dyDescent="0.3">
      <c r="A14" s="5"/>
      <c r="B14" s="6"/>
      <c r="C14" s="79" t="s">
        <v>11</v>
      </c>
      <c r="D14" s="33"/>
      <c r="E14" s="53" t="s">
        <v>103</v>
      </c>
      <c r="F14" s="14">
        <v>18626.849999999999</v>
      </c>
      <c r="G14" s="14">
        <v>0</v>
      </c>
      <c r="H14" s="14">
        <v>0</v>
      </c>
      <c r="I14" s="14">
        <v>0</v>
      </c>
      <c r="J14" s="14">
        <v>25000</v>
      </c>
    </row>
    <row r="15" spans="1:10" x14ac:dyDescent="0.3">
      <c r="A15" s="5"/>
      <c r="B15" s="6"/>
      <c r="C15" s="143" t="s">
        <v>121</v>
      </c>
      <c r="D15" s="33"/>
      <c r="E15" s="53"/>
      <c r="F15" s="14">
        <v>5400</v>
      </c>
      <c r="G15" s="14"/>
      <c r="H15" s="14"/>
      <c r="I15" s="14"/>
      <c r="J15" s="14">
        <v>0</v>
      </c>
    </row>
    <row r="16" spans="1:10" x14ac:dyDescent="0.3">
      <c r="A16" s="5"/>
      <c r="B16" s="6"/>
      <c r="C16" s="79" t="s">
        <v>415</v>
      </c>
      <c r="D16" s="33"/>
      <c r="E16" s="53" t="s">
        <v>104</v>
      </c>
      <c r="F16" s="14">
        <v>13932.2</v>
      </c>
      <c r="G16" s="14">
        <v>0</v>
      </c>
      <c r="H16" s="14">
        <v>0</v>
      </c>
      <c r="I16" s="14">
        <v>0</v>
      </c>
      <c r="J16" s="14">
        <v>60000</v>
      </c>
    </row>
    <row r="17" spans="1:10" x14ac:dyDescent="0.3">
      <c r="A17" s="5"/>
      <c r="B17" s="6"/>
      <c r="C17" s="79" t="s">
        <v>416</v>
      </c>
      <c r="D17" s="79"/>
      <c r="E17" s="53" t="s">
        <v>105</v>
      </c>
      <c r="F17" s="14">
        <v>177515.41</v>
      </c>
      <c r="G17" s="14">
        <v>0</v>
      </c>
      <c r="H17" s="14">
        <v>0</v>
      </c>
      <c r="I17" s="14">
        <v>0</v>
      </c>
      <c r="J17" s="14">
        <v>200000</v>
      </c>
    </row>
    <row r="18" spans="1:10" x14ac:dyDescent="0.3">
      <c r="A18" s="5"/>
      <c r="B18" s="6"/>
      <c r="C18" s="79" t="s">
        <v>417</v>
      </c>
      <c r="D18" s="79"/>
      <c r="E18" s="53" t="s">
        <v>106</v>
      </c>
      <c r="F18" s="14">
        <v>60000</v>
      </c>
      <c r="G18" s="14">
        <v>67500</v>
      </c>
      <c r="H18" s="14">
        <v>67500</v>
      </c>
      <c r="I18" s="14">
        <f>SUM(G18:H18)</f>
        <v>135000</v>
      </c>
      <c r="J18" s="14">
        <v>135000</v>
      </c>
    </row>
    <row r="19" spans="1:10" x14ac:dyDescent="0.3">
      <c r="A19" s="5"/>
      <c r="B19" s="6"/>
      <c r="C19" s="37" t="s">
        <v>110</v>
      </c>
      <c r="D19" s="37"/>
      <c r="E19" s="159"/>
      <c r="F19" s="17">
        <f>SUM(F12:F18)</f>
        <v>325469.46000000002</v>
      </c>
      <c r="G19" s="17">
        <f>SUM(G12:G18)</f>
        <v>67500</v>
      </c>
      <c r="H19" s="17">
        <f>SUM(H12:H18)</f>
        <v>67500</v>
      </c>
      <c r="I19" s="17">
        <f>SUM(I12:I18)</f>
        <v>135000</v>
      </c>
      <c r="J19" s="17">
        <f>SUM(J12:J18)</f>
        <v>500000</v>
      </c>
    </row>
    <row r="20" spans="1:10" x14ac:dyDescent="0.3">
      <c r="A20" s="5"/>
      <c r="B20" s="6"/>
      <c r="C20" s="15"/>
      <c r="D20" s="7"/>
      <c r="E20" s="9"/>
      <c r="F20" s="9"/>
      <c r="G20" s="9"/>
      <c r="H20" s="9"/>
      <c r="I20" s="9"/>
      <c r="J20" s="9"/>
    </row>
    <row r="21" spans="1:10" x14ac:dyDescent="0.3">
      <c r="A21" s="11" t="s">
        <v>15</v>
      </c>
      <c r="B21" s="13"/>
      <c r="C21" s="15"/>
      <c r="D21" s="7"/>
      <c r="E21" s="9"/>
      <c r="F21" s="17"/>
      <c r="G21" s="17"/>
      <c r="H21" s="17"/>
      <c r="I21" s="17"/>
      <c r="J21" s="14"/>
    </row>
    <row r="22" spans="1:10" x14ac:dyDescent="0.3">
      <c r="A22" s="11"/>
      <c r="B22" s="13"/>
      <c r="C22" s="12" t="s">
        <v>497</v>
      </c>
      <c r="D22" s="7"/>
      <c r="E22" s="9"/>
      <c r="F22" s="169">
        <v>38780</v>
      </c>
      <c r="G22" s="52">
        <v>0</v>
      </c>
      <c r="H22" s="52">
        <v>0</v>
      </c>
      <c r="I22" s="52">
        <v>0</v>
      </c>
      <c r="J22" s="169">
        <v>0</v>
      </c>
    </row>
    <row r="23" spans="1:10" x14ac:dyDescent="0.3">
      <c r="A23" s="11" t="s">
        <v>16</v>
      </c>
      <c r="B23" s="13"/>
      <c r="C23" s="15"/>
      <c r="D23" s="7"/>
      <c r="E23" s="9"/>
      <c r="F23" s="17">
        <f>SUM(F22)</f>
        <v>38780</v>
      </c>
      <c r="G23" s="17">
        <v>0</v>
      </c>
      <c r="H23" s="17">
        <f>SUM(H22)</f>
        <v>0</v>
      </c>
      <c r="I23" s="17">
        <f>SUM(I22)</f>
        <v>0</v>
      </c>
      <c r="J23" s="17">
        <f>SUM(J22)</f>
        <v>0</v>
      </c>
    </row>
    <row r="24" spans="1:10" x14ac:dyDescent="0.3">
      <c r="A24" s="5"/>
      <c r="B24" s="6"/>
      <c r="C24" s="6"/>
      <c r="D24" s="7"/>
      <c r="E24" s="9"/>
      <c r="F24" s="17"/>
      <c r="G24" s="14"/>
      <c r="H24" s="14"/>
      <c r="I24" s="14"/>
      <c r="J24" s="14"/>
    </row>
    <row r="25" spans="1:10" ht="15" thickBot="1" x14ac:dyDescent="0.35">
      <c r="A25" s="8" t="s">
        <v>17</v>
      </c>
      <c r="B25" s="320"/>
      <c r="C25" s="2"/>
      <c r="D25" s="3"/>
      <c r="E25" s="4"/>
      <c r="F25" s="187">
        <f>SUM(F23,F19)</f>
        <v>364249.46</v>
      </c>
      <c r="G25" s="187">
        <f>SUM(G19:G24)</f>
        <v>67500</v>
      </c>
      <c r="H25" s="187">
        <f>SUM(H19:H24)</f>
        <v>67500</v>
      </c>
      <c r="I25" s="187">
        <f>SUM(I19:I24)</f>
        <v>135000</v>
      </c>
      <c r="J25" s="187">
        <f>SUM(J19,J23)</f>
        <v>500000</v>
      </c>
    </row>
    <row r="26" spans="1:10" s="372" customFormat="1" ht="15" thickTop="1" x14ac:dyDescent="0.3"/>
    <row r="27" spans="1:10" s="372" customFormat="1" ht="12.9" customHeight="1" x14ac:dyDescent="0.3">
      <c r="A27" s="372" t="s">
        <v>29</v>
      </c>
      <c r="E27" s="374" t="s">
        <v>31</v>
      </c>
      <c r="F27" s="375"/>
      <c r="G27" s="375"/>
      <c r="H27" s="375" t="s">
        <v>32</v>
      </c>
      <c r="I27" s="375"/>
      <c r="J27" s="375"/>
    </row>
    <row r="28" spans="1:10" s="372" customFormat="1" ht="12.9" customHeight="1" x14ac:dyDescent="0.3">
      <c r="E28" s="376"/>
      <c r="F28" s="375"/>
      <c r="G28" s="375"/>
      <c r="H28" s="375"/>
      <c r="I28" s="375"/>
      <c r="J28" s="375"/>
    </row>
    <row r="29" spans="1:10" s="372" customFormat="1" ht="12.9" customHeight="1" x14ac:dyDescent="0.3">
      <c r="E29" s="376"/>
      <c r="F29" s="375"/>
      <c r="G29" s="375"/>
      <c r="H29" s="375"/>
      <c r="I29" s="375"/>
      <c r="J29" s="375"/>
    </row>
    <row r="30" spans="1:10" s="372" customFormat="1" ht="12.9" customHeight="1" x14ac:dyDescent="0.3">
      <c r="D30" s="373" t="s">
        <v>34</v>
      </c>
      <c r="E30" s="500" t="s">
        <v>33</v>
      </c>
      <c r="F30" s="500"/>
      <c r="G30" s="500"/>
      <c r="H30" s="501" t="s">
        <v>34</v>
      </c>
      <c r="I30" s="501"/>
      <c r="J30" s="501"/>
    </row>
    <row r="31" spans="1:10" s="372" customFormat="1" ht="12.9" customHeight="1" x14ac:dyDescent="0.3">
      <c r="D31" s="372" t="s">
        <v>75</v>
      </c>
      <c r="E31" s="502" t="s">
        <v>305</v>
      </c>
      <c r="F31" s="502"/>
      <c r="G31" s="502"/>
      <c r="H31" s="503" t="s">
        <v>369</v>
      </c>
      <c r="I31" s="503"/>
      <c r="J31" s="503"/>
    </row>
    <row r="32" spans="1:10" s="372" customFormat="1" x14ac:dyDescent="0.3"/>
  </sheetData>
  <mergeCells count="12">
    <mergeCell ref="E30:G30"/>
    <mergeCell ref="H30:J30"/>
    <mergeCell ref="E31:G31"/>
    <mergeCell ref="H31:J31"/>
    <mergeCell ref="A3:J3"/>
    <mergeCell ref="G6:I6"/>
    <mergeCell ref="J6:J7"/>
    <mergeCell ref="A7:D8"/>
    <mergeCell ref="E7:E8"/>
    <mergeCell ref="G7:G8"/>
    <mergeCell ref="H7:H8"/>
    <mergeCell ref="I7:I8"/>
  </mergeCells>
  <pageMargins left="1.07" right="0.18" top="1.02" bottom="0.75" header="0.3" footer="0.3"/>
  <pageSetup paperSize="256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5"/>
  <dimension ref="A1:J27"/>
  <sheetViews>
    <sheetView workbookViewId="0">
      <selection activeCell="F19" sqref="F19"/>
    </sheetView>
  </sheetViews>
  <sheetFormatPr defaultRowHeight="14.4" x14ac:dyDescent="0.3"/>
  <cols>
    <col min="1" max="1" width="1.88671875" customWidth="1"/>
    <col min="2" max="2" width="2.109375" customWidth="1"/>
    <col min="3" max="3" width="2.5546875" customWidth="1"/>
    <col min="4" max="4" width="37.88671875" customWidth="1"/>
    <col min="5" max="5" width="13.88671875" customWidth="1"/>
    <col min="6" max="6" width="15.44140625" customWidth="1"/>
    <col min="7" max="7" width="16.6640625" customWidth="1"/>
    <col min="8" max="8" width="16.88671875" customWidth="1"/>
    <col min="9" max="9" width="17.6640625" customWidth="1"/>
    <col min="10" max="10" width="18.6640625" customWidth="1"/>
  </cols>
  <sheetData>
    <row r="1" spans="1:10" x14ac:dyDescent="0.3">
      <c r="J1" s="10"/>
    </row>
    <row r="2" spans="1:10" s="31" customFormat="1" ht="14.1" customHeight="1" x14ac:dyDescent="0.3">
      <c r="A2" s="409" t="s">
        <v>385</v>
      </c>
      <c r="B2" s="410"/>
      <c r="C2" s="410" t="s">
        <v>386</v>
      </c>
      <c r="D2" s="410"/>
      <c r="E2" s="360"/>
      <c r="F2" s="49"/>
      <c r="G2" s="49"/>
      <c r="H2" s="49"/>
      <c r="I2" s="49"/>
      <c r="J2" s="208"/>
    </row>
    <row r="3" spans="1:10" x14ac:dyDescent="0.3">
      <c r="A3" s="461" t="s">
        <v>50</v>
      </c>
      <c r="B3" s="461"/>
      <c r="C3" s="461"/>
      <c r="D3" s="461"/>
      <c r="E3" s="461"/>
      <c r="F3" s="461"/>
      <c r="G3" s="461"/>
      <c r="H3" s="461"/>
      <c r="I3" s="461"/>
      <c r="J3" s="461"/>
    </row>
    <row r="5" spans="1:10" ht="15" thickBot="1" x14ac:dyDescent="0.35">
      <c r="A5" t="s">
        <v>280</v>
      </c>
    </row>
    <row r="6" spans="1:10" ht="15" thickBot="1" x14ac:dyDescent="0.35">
      <c r="A6" s="25"/>
      <c r="B6" s="26"/>
      <c r="C6" s="26"/>
      <c r="D6" s="26"/>
      <c r="E6" s="27"/>
      <c r="F6" s="303"/>
      <c r="G6" s="471" t="s">
        <v>21</v>
      </c>
      <c r="H6" s="471"/>
      <c r="I6" s="471"/>
      <c r="J6" s="439" t="s">
        <v>26</v>
      </c>
    </row>
    <row r="7" spans="1:10" x14ac:dyDescent="0.3">
      <c r="A7" s="476" t="s">
        <v>2</v>
      </c>
      <c r="B7" s="477"/>
      <c r="C7" s="477"/>
      <c r="D7" s="478"/>
      <c r="E7" s="472" t="s">
        <v>18</v>
      </c>
      <c r="F7" s="304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0" ht="15" thickBot="1" x14ac:dyDescent="0.35">
      <c r="A8" s="479"/>
      <c r="B8" s="480"/>
      <c r="C8" s="480"/>
      <c r="D8" s="481"/>
      <c r="E8" s="473"/>
      <c r="F8" s="318" t="s">
        <v>20</v>
      </c>
      <c r="G8" s="475"/>
      <c r="H8" s="475"/>
      <c r="I8" s="475"/>
      <c r="J8" s="318" t="s">
        <v>27</v>
      </c>
    </row>
    <row r="9" spans="1:10" x14ac:dyDescent="0.3">
      <c r="A9" s="526"/>
      <c r="B9" s="527"/>
      <c r="C9" s="527"/>
      <c r="D9" s="528"/>
      <c r="E9" s="321"/>
      <c r="F9" s="321"/>
      <c r="G9" s="321"/>
      <c r="H9" s="321"/>
      <c r="I9" s="321"/>
      <c r="J9" s="321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8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9" t="s">
        <v>498</v>
      </c>
      <c r="D12" s="33"/>
      <c r="E12" s="53" t="s">
        <v>101</v>
      </c>
      <c r="F12" s="14">
        <v>16864</v>
      </c>
      <c r="G12" s="14">
        <v>0</v>
      </c>
      <c r="H12" s="14">
        <v>18000</v>
      </c>
      <c r="I12" s="14">
        <f>SUM(G12:H12)</f>
        <v>18000</v>
      </c>
      <c r="J12" s="14">
        <v>18000</v>
      </c>
    </row>
    <row r="13" spans="1:10" x14ac:dyDescent="0.3">
      <c r="A13" s="5"/>
      <c r="B13" s="6"/>
      <c r="C13" s="79" t="s">
        <v>96</v>
      </c>
      <c r="D13" s="79"/>
      <c r="E13" s="53" t="s">
        <v>106</v>
      </c>
      <c r="F13" s="14">
        <v>8000</v>
      </c>
      <c r="G13" s="14">
        <v>5000</v>
      </c>
      <c r="H13" s="14">
        <v>7000</v>
      </c>
      <c r="I13" s="14">
        <f>SUM(G13:H13)</f>
        <v>12000</v>
      </c>
      <c r="J13" s="14">
        <v>12000</v>
      </c>
    </row>
    <row r="14" spans="1:10" x14ac:dyDescent="0.3">
      <c r="A14" s="39" t="s">
        <v>110</v>
      </c>
      <c r="B14" s="37"/>
      <c r="C14" s="6"/>
      <c r="D14" s="37"/>
      <c r="E14" s="159"/>
      <c r="F14" s="17">
        <f>SUM(F12:F13)</f>
        <v>24864</v>
      </c>
      <c r="G14" s="17">
        <f>SUM(G12:G13)</f>
        <v>5000</v>
      </c>
      <c r="H14" s="17">
        <f>SUM(H12:H13)</f>
        <v>25000</v>
      </c>
      <c r="I14" s="17">
        <f>SUM(G14:H14)</f>
        <v>30000</v>
      </c>
      <c r="J14" s="17">
        <f>SUM(J12:J13)</f>
        <v>30000</v>
      </c>
    </row>
    <row r="15" spans="1:10" x14ac:dyDescent="0.3">
      <c r="A15" s="5"/>
      <c r="B15" s="6"/>
      <c r="C15" s="15"/>
      <c r="D15" s="7"/>
      <c r="E15" s="9"/>
      <c r="F15" s="9"/>
      <c r="G15" s="9"/>
      <c r="H15" s="9"/>
      <c r="I15" s="9"/>
      <c r="J15" s="9"/>
    </row>
    <row r="16" spans="1:10" x14ac:dyDescent="0.3">
      <c r="A16" s="5"/>
      <c r="B16" s="6"/>
      <c r="C16" s="6"/>
      <c r="D16" s="7"/>
      <c r="E16" s="9"/>
      <c r="F16" s="17"/>
      <c r="G16" s="14"/>
      <c r="H16" s="14"/>
      <c r="I16" s="14"/>
      <c r="J16" s="14"/>
    </row>
    <row r="17" spans="1:10" x14ac:dyDescent="0.3">
      <c r="A17" s="8" t="s">
        <v>17</v>
      </c>
      <c r="B17" s="320"/>
      <c r="C17" s="2"/>
      <c r="D17" s="3"/>
      <c r="E17" s="4"/>
      <c r="F17" s="18">
        <f>F10+F14</f>
        <v>24864</v>
      </c>
      <c r="G17" s="18">
        <f>SUM(G14:G16)</f>
        <v>5000</v>
      </c>
      <c r="H17" s="18">
        <f>SUM(H14:H16)</f>
        <v>25000</v>
      </c>
      <c r="I17" s="18">
        <f>SUM(I14:I16)</f>
        <v>30000</v>
      </c>
      <c r="J17" s="18">
        <v>30000</v>
      </c>
    </row>
    <row r="19" spans="1:10" s="372" customFormat="1" x14ac:dyDescent="0.3"/>
    <row r="20" spans="1:10" s="372" customFormat="1" x14ac:dyDescent="0.3">
      <c r="A20" s="372" t="s">
        <v>29</v>
      </c>
      <c r="E20" s="374" t="s">
        <v>31</v>
      </c>
      <c r="F20" s="375"/>
      <c r="G20" s="375"/>
      <c r="H20" s="375" t="s">
        <v>32</v>
      </c>
      <c r="I20" s="375"/>
      <c r="J20" s="375"/>
    </row>
    <row r="21" spans="1:10" s="372" customFormat="1" x14ac:dyDescent="0.3">
      <c r="E21" s="376"/>
      <c r="F21" s="375"/>
      <c r="G21" s="375"/>
      <c r="H21" s="375"/>
      <c r="I21" s="375"/>
      <c r="J21" s="375"/>
    </row>
    <row r="22" spans="1:10" s="372" customFormat="1" x14ac:dyDescent="0.3">
      <c r="E22" s="376"/>
      <c r="F22" s="375"/>
      <c r="G22" s="375"/>
      <c r="H22" s="375"/>
      <c r="I22" s="375"/>
      <c r="J22" s="375"/>
    </row>
    <row r="23" spans="1:10" s="372" customFormat="1" x14ac:dyDescent="0.3">
      <c r="D23" s="373" t="s">
        <v>34</v>
      </c>
      <c r="E23" s="500" t="s">
        <v>33</v>
      </c>
      <c r="F23" s="500"/>
      <c r="G23" s="500"/>
      <c r="H23" s="501" t="s">
        <v>34</v>
      </c>
      <c r="I23" s="501"/>
      <c r="J23" s="501"/>
    </row>
    <row r="24" spans="1:10" s="372" customFormat="1" x14ac:dyDescent="0.3">
      <c r="D24" s="372" t="s">
        <v>75</v>
      </c>
      <c r="E24" s="502" t="s">
        <v>305</v>
      </c>
      <c r="F24" s="502"/>
      <c r="G24" s="502"/>
      <c r="H24" s="503" t="s">
        <v>369</v>
      </c>
      <c r="I24" s="503"/>
      <c r="J24" s="503"/>
    </row>
    <row r="25" spans="1:10" s="372" customFormat="1" x14ac:dyDescent="0.3"/>
    <row r="26" spans="1:10" s="372" customFormat="1" x14ac:dyDescent="0.3"/>
    <row r="27" spans="1:10" s="372" customFormat="1" x14ac:dyDescent="0.3"/>
  </sheetData>
  <mergeCells count="13">
    <mergeCell ref="A3:J3"/>
    <mergeCell ref="G6:I6"/>
    <mergeCell ref="A9:D9"/>
    <mergeCell ref="H23:J23"/>
    <mergeCell ref="H24:J24"/>
    <mergeCell ref="E23:G23"/>
    <mergeCell ref="E24:G24"/>
    <mergeCell ref="J6:J7"/>
    <mergeCell ref="A7:D8"/>
    <mergeCell ref="E7:E8"/>
    <mergeCell ref="G7:G8"/>
    <mergeCell ref="I7:I8"/>
    <mergeCell ref="H7:H8"/>
  </mergeCells>
  <pageMargins left="1" right="0.7" top="1.05" bottom="0.75" header="0.3" footer="0.3"/>
  <pageSetup paperSize="256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1"/>
  <sheetViews>
    <sheetView topLeftCell="A10" workbookViewId="0">
      <selection activeCell="A24" sqref="A24:XFD24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x14ac:dyDescent="0.3">
      <c r="A2" s="460"/>
      <c r="B2" s="460"/>
      <c r="C2" s="460"/>
      <c r="D2" s="460"/>
      <c r="E2" s="460"/>
      <c r="F2" s="460"/>
      <c r="G2" s="460"/>
      <c r="H2" s="460"/>
      <c r="I2" s="460"/>
      <c r="J2" s="460"/>
    </row>
    <row r="3" spans="1:10" s="410" customFormat="1" ht="14.1" customHeight="1" x14ac:dyDescent="0.3">
      <c r="A3" s="409" t="s">
        <v>385</v>
      </c>
      <c r="C3" s="410" t="s">
        <v>386</v>
      </c>
      <c r="E3" s="407"/>
      <c r="F3" s="411"/>
      <c r="G3" s="411"/>
      <c r="H3" s="411"/>
      <c r="I3" s="411"/>
      <c r="J3" s="412"/>
    </row>
    <row r="5" spans="1:10" ht="15" thickBot="1" x14ac:dyDescent="0.35">
      <c r="A5" t="s">
        <v>56</v>
      </c>
    </row>
    <row r="6" spans="1:10" ht="15" thickBot="1" x14ac:dyDescent="0.35">
      <c r="A6" s="25"/>
      <c r="B6" s="26"/>
      <c r="C6" s="26"/>
      <c r="D6" s="26"/>
      <c r="E6" s="27"/>
      <c r="F6" s="303"/>
      <c r="G6" s="471" t="s">
        <v>21</v>
      </c>
      <c r="H6" s="471"/>
      <c r="I6" s="471"/>
      <c r="J6" s="439" t="s">
        <v>26</v>
      </c>
    </row>
    <row r="7" spans="1:10" x14ac:dyDescent="0.3">
      <c r="A7" s="476" t="s">
        <v>2</v>
      </c>
      <c r="B7" s="477"/>
      <c r="C7" s="477"/>
      <c r="D7" s="478"/>
      <c r="E7" s="472" t="s">
        <v>18</v>
      </c>
      <c r="F7" s="304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0" ht="15" thickBot="1" x14ac:dyDescent="0.35">
      <c r="A8" s="479"/>
      <c r="B8" s="480"/>
      <c r="C8" s="480"/>
      <c r="D8" s="481"/>
      <c r="E8" s="473"/>
      <c r="F8" s="318" t="s">
        <v>20</v>
      </c>
      <c r="G8" s="475"/>
      <c r="H8" s="475"/>
      <c r="I8" s="475"/>
      <c r="J8" s="318" t="s">
        <v>27</v>
      </c>
    </row>
    <row r="9" spans="1:10" x14ac:dyDescent="0.3">
      <c r="A9" s="322"/>
      <c r="B9" s="323"/>
      <c r="C9" s="323"/>
      <c r="D9" s="324"/>
      <c r="E9" s="321"/>
      <c r="F9" s="321"/>
      <c r="G9" s="321"/>
      <c r="H9" s="321"/>
      <c r="I9" s="321"/>
      <c r="J9" s="321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8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9" t="s">
        <v>9</v>
      </c>
      <c r="D12" s="33"/>
      <c r="E12" s="53" t="s">
        <v>101</v>
      </c>
      <c r="F12" s="14">
        <v>43020</v>
      </c>
      <c r="G12" s="14">
        <v>30900</v>
      </c>
      <c r="H12" s="14">
        <v>0</v>
      </c>
      <c r="I12" s="14">
        <f t="shared" ref="I12:I15" si="0">SUM(G12:H12)</f>
        <v>30900</v>
      </c>
      <c r="J12" s="14">
        <v>30000</v>
      </c>
    </row>
    <row r="13" spans="1:10" x14ac:dyDescent="0.3">
      <c r="A13" s="5"/>
      <c r="B13" s="6"/>
      <c r="C13" s="79" t="s">
        <v>10</v>
      </c>
      <c r="D13" s="33"/>
      <c r="E13" s="53" t="s">
        <v>102</v>
      </c>
      <c r="F13" s="22">
        <v>9300</v>
      </c>
      <c r="G13" s="14">
        <v>4120</v>
      </c>
      <c r="H13" s="14">
        <v>5880</v>
      </c>
      <c r="I13" s="14">
        <f t="shared" si="0"/>
        <v>10000</v>
      </c>
      <c r="J13" s="14">
        <v>10000</v>
      </c>
    </row>
    <row r="14" spans="1:10" x14ac:dyDescent="0.3">
      <c r="A14" s="5"/>
      <c r="B14" s="6"/>
      <c r="C14" s="79" t="s">
        <v>11</v>
      </c>
      <c r="D14" s="33"/>
      <c r="E14" s="53" t="s">
        <v>103</v>
      </c>
      <c r="F14" s="14">
        <v>8339</v>
      </c>
      <c r="G14" s="14">
        <v>0</v>
      </c>
      <c r="H14" s="14">
        <v>39100</v>
      </c>
      <c r="I14" s="14">
        <f t="shared" si="0"/>
        <v>39100</v>
      </c>
      <c r="J14" s="14">
        <v>40000</v>
      </c>
    </row>
    <row r="15" spans="1:10" x14ac:dyDescent="0.3">
      <c r="A15" s="5"/>
      <c r="B15" s="6"/>
      <c r="C15" s="79" t="s">
        <v>94</v>
      </c>
      <c r="D15" s="33"/>
      <c r="E15" s="53" t="s">
        <v>104</v>
      </c>
      <c r="F15" s="14">
        <v>0</v>
      </c>
      <c r="G15" s="14">
        <v>0</v>
      </c>
      <c r="H15" s="14">
        <v>12000</v>
      </c>
      <c r="I15" s="14">
        <f t="shared" si="0"/>
        <v>12000</v>
      </c>
      <c r="J15" s="14">
        <v>12000</v>
      </c>
    </row>
    <row r="16" spans="1:10" x14ac:dyDescent="0.3">
      <c r="A16" s="5"/>
      <c r="B16" s="6"/>
      <c r="C16" s="143" t="s">
        <v>499</v>
      </c>
      <c r="D16" s="33"/>
      <c r="E16" s="53"/>
      <c r="F16" s="14">
        <v>2500</v>
      </c>
      <c r="G16" s="14">
        <v>0</v>
      </c>
      <c r="H16" s="14">
        <v>0</v>
      </c>
      <c r="I16" s="14">
        <v>0</v>
      </c>
      <c r="J16" s="14">
        <v>0</v>
      </c>
    </row>
    <row r="17" spans="1:10" x14ac:dyDescent="0.3">
      <c r="A17" s="5"/>
      <c r="B17" s="6"/>
      <c r="C17" s="79" t="s">
        <v>413</v>
      </c>
      <c r="D17" s="79"/>
      <c r="E17" s="53" t="s">
        <v>105</v>
      </c>
      <c r="F17" s="14">
        <v>39211.629999999997</v>
      </c>
      <c r="G17" s="14">
        <v>13874</v>
      </c>
      <c r="H17" s="14">
        <v>46126</v>
      </c>
      <c r="I17" s="14">
        <f>SUM(G17:H17)</f>
        <v>60000</v>
      </c>
      <c r="J17" s="14">
        <v>60000</v>
      </c>
    </row>
    <row r="18" spans="1:10" x14ac:dyDescent="0.3">
      <c r="A18" s="5"/>
      <c r="B18" s="6"/>
      <c r="C18" s="79" t="s">
        <v>96</v>
      </c>
      <c r="D18" s="79"/>
      <c r="E18" s="53" t="s">
        <v>106</v>
      </c>
      <c r="F18" s="14">
        <v>47500</v>
      </c>
      <c r="G18" s="14">
        <v>30875</v>
      </c>
      <c r="H18" s="14">
        <v>37125</v>
      </c>
      <c r="I18" s="14">
        <f>SUM(G18:H18)</f>
        <v>68000</v>
      </c>
      <c r="J18" s="14">
        <v>68000</v>
      </c>
    </row>
    <row r="19" spans="1:10" x14ac:dyDescent="0.3">
      <c r="A19" s="5"/>
      <c r="B19" s="6"/>
      <c r="C19" s="37" t="s">
        <v>110</v>
      </c>
      <c r="D19" s="37"/>
      <c r="E19" s="159"/>
      <c r="F19" s="17">
        <f>SUM(F12:F18)</f>
        <v>149870.63</v>
      </c>
      <c r="G19" s="17">
        <f>SUM(G12:G18)</f>
        <v>79769</v>
      </c>
      <c r="H19" s="17">
        <f>SUM(H12:H18)</f>
        <v>140231</v>
      </c>
      <c r="I19" s="17">
        <f>SUM(G19:H19)</f>
        <v>220000</v>
      </c>
      <c r="J19" s="17">
        <f>SUM(J12:J18)</f>
        <v>220000</v>
      </c>
    </row>
    <row r="20" spans="1:10" x14ac:dyDescent="0.3">
      <c r="A20" s="5"/>
      <c r="B20" s="6"/>
      <c r="C20" s="15"/>
      <c r="D20" s="7"/>
      <c r="E20" s="9"/>
      <c r="F20" s="9"/>
      <c r="G20" s="9"/>
      <c r="H20" s="9"/>
      <c r="I20" s="9"/>
      <c r="J20" s="9"/>
    </row>
    <row r="21" spans="1:10" x14ac:dyDescent="0.3">
      <c r="A21" s="11" t="s">
        <v>15</v>
      </c>
      <c r="B21" s="13"/>
      <c r="C21" s="15"/>
      <c r="D21" s="7"/>
      <c r="E21" s="9"/>
      <c r="F21" s="17"/>
      <c r="G21" s="17"/>
      <c r="H21" s="17"/>
      <c r="I21" s="17"/>
      <c r="J21" s="14"/>
    </row>
    <row r="22" spans="1:10" x14ac:dyDescent="0.3">
      <c r="A22" s="11"/>
      <c r="B22" s="13"/>
      <c r="C22" s="21" t="s">
        <v>107</v>
      </c>
      <c r="D22" s="7"/>
      <c r="E22" s="9"/>
      <c r="F22" s="52">
        <v>0</v>
      </c>
      <c r="G22" s="52">
        <v>0</v>
      </c>
      <c r="H22" s="52">
        <v>0</v>
      </c>
      <c r="I22" s="52">
        <v>0</v>
      </c>
      <c r="J22" s="169">
        <v>0</v>
      </c>
    </row>
    <row r="23" spans="1:10" x14ac:dyDescent="0.3">
      <c r="A23" s="11" t="s">
        <v>16</v>
      </c>
      <c r="B23" s="13"/>
      <c r="C23" s="15"/>
      <c r="D23" s="7"/>
      <c r="E23" s="9"/>
      <c r="F23" s="17">
        <v>0</v>
      </c>
      <c r="G23" s="17">
        <v>0</v>
      </c>
      <c r="H23" s="17">
        <f>SUM(H22)</f>
        <v>0</v>
      </c>
      <c r="I23" s="17">
        <f>SUM(I22)</f>
        <v>0</v>
      </c>
      <c r="J23" s="17">
        <f>SUM(J22)</f>
        <v>0</v>
      </c>
    </row>
    <row r="24" spans="1:10" ht="15" thickBot="1" x14ac:dyDescent="0.35">
      <c r="A24" s="8" t="s">
        <v>17</v>
      </c>
      <c r="B24" s="320"/>
      <c r="C24" s="2"/>
      <c r="D24" s="3"/>
      <c r="E24" s="4"/>
      <c r="F24" s="187">
        <f>F10+F19</f>
        <v>149870.63</v>
      </c>
      <c r="G24" s="187">
        <f>SUM(G19:G23)</f>
        <v>79769</v>
      </c>
      <c r="H24" s="187">
        <f>SUM(H19:H23)</f>
        <v>140231</v>
      </c>
      <c r="I24" s="187">
        <f>SUM(I19:I23)</f>
        <v>220000</v>
      </c>
      <c r="J24" s="187">
        <f>SUM(J19,J23)</f>
        <v>220000</v>
      </c>
    </row>
    <row r="25" spans="1:10" ht="15" thickTop="1" x14ac:dyDescent="0.3"/>
    <row r="26" spans="1:10" s="372" customFormat="1" ht="12.9" customHeight="1" x14ac:dyDescent="0.3">
      <c r="A26" s="372" t="s">
        <v>29</v>
      </c>
      <c r="E26" s="374" t="s">
        <v>31</v>
      </c>
      <c r="F26" s="375"/>
      <c r="G26" s="375"/>
      <c r="H26" s="375" t="s">
        <v>32</v>
      </c>
      <c r="I26" s="375"/>
      <c r="J26" s="375"/>
    </row>
    <row r="27" spans="1:10" s="372" customFormat="1" ht="12.9" customHeight="1" x14ac:dyDescent="0.3">
      <c r="E27" s="376"/>
      <c r="F27" s="375"/>
      <c r="G27" s="375"/>
      <c r="H27" s="375"/>
      <c r="I27" s="375"/>
      <c r="J27" s="375"/>
    </row>
    <row r="28" spans="1:10" s="372" customFormat="1" ht="12.9" customHeight="1" x14ac:dyDescent="0.3">
      <c r="E28" s="376"/>
      <c r="F28" s="375"/>
      <c r="G28" s="375"/>
      <c r="H28" s="375"/>
      <c r="I28" s="375"/>
      <c r="J28" s="375"/>
    </row>
    <row r="29" spans="1:10" s="372" customFormat="1" ht="12.9" customHeight="1" x14ac:dyDescent="0.3">
      <c r="D29" s="373" t="s">
        <v>34</v>
      </c>
      <c r="E29" s="500" t="s">
        <v>33</v>
      </c>
      <c r="F29" s="500"/>
      <c r="G29" s="500"/>
      <c r="H29" s="501" t="s">
        <v>34</v>
      </c>
      <c r="I29" s="501"/>
      <c r="J29" s="501"/>
    </row>
    <row r="30" spans="1:10" s="372" customFormat="1" ht="12.9" customHeight="1" x14ac:dyDescent="0.3">
      <c r="D30" s="372" t="s">
        <v>75</v>
      </c>
      <c r="E30" s="502" t="s">
        <v>305</v>
      </c>
      <c r="F30" s="502"/>
      <c r="G30" s="502"/>
      <c r="H30" s="503" t="s">
        <v>369</v>
      </c>
      <c r="I30" s="503"/>
      <c r="J30" s="503"/>
    </row>
    <row r="31" spans="1:10" s="372" customFormat="1" x14ac:dyDescent="0.3"/>
  </sheetData>
  <mergeCells count="12">
    <mergeCell ref="H30:J30"/>
    <mergeCell ref="A2:J2"/>
    <mergeCell ref="G6:I6"/>
    <mergeCell ref="E7:E8"/>
    <mergeCell ref="H29:J29"/>
    <mergeCell ref="E29:G29"/>
    <mergeCell ref="E30:G30"/>
    <mergeCell ref="J6:J7"/>
    <mergeCell ref="A7:D8"/>
    <mergeCell ref="G7:G8"/>
    <mergeCell ref="H7:H8"/>
    <mergeCell ref="I7:I8"/>
  </mergeCells>
  <pageMargins left="1.22" right="0.18" top="1.02" bottom="0.75" header="0.3" footer="0.3"/>
  <pageSetup paperSize="256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6"/>
  <sheetViews>
    <sheetView topLeftCell="A4" workbookViewId="0">
      <selection activeCell="J23" sqref="J23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7" customWidth="1"/>
    <col min="10" max="10" width="18.109375" customWidth="1"/>
  </cols>
  <sheetData>
    <row r="1" spans="1:10" x14ac:dyDescent="0.3">
      <c r="J1" s="10"/>
    </row>
    <row r="2" spans="1:10" x14ac:dyDescent="0.3">
      <c r="A2" s="460"/>
      <c r="B2" s="460"/>
      <c r="C2" s="460"/>
      <c r="D2" s="460"/>
      <c r="E2" s="460"/>
      <c r="F2" s="460"/>
      <c r="G2" s="460"/>
      <c r="H2" s="460"/>
      <c r="I2" s="460"/>
      <c r="J2" s="460"/>
    </row>
    <row r="3" spans="1:10" s="410" customFormat="1" ht="14.1" customHeight="1" x14ac:dyDescent="0.3">
      <c r="A3" s="409" t="s">
        <v>385</v>
      </c>
      <c r="C3" s="410" t="s">
        <v>386</v>
      </c>
      <c r="E3" s="429"/>
      <c r="F3" s="411"/>
      <c r="G3" s="411"/>
      <c r="H3" s="411"/>
      <c r="I3" s="411"/>
      <c r="J3" s="412"/>
    </row>
    <row r="5" spans="1:10" ht="15" thickBot="1" x14ac:dyDescent="0.35">
      <c r="A5" t="s">
        <v>500</v>
      </c>
    </row>
    <row r="6" spans="1:10" ht="15" thickBot="1" x14ac:dyDescent="0.35">
      <c r="A6" s="25"/>
      <c r="B6" s="430"/>
      <c r="C6" s="430"/>
      <c r="D6" s="430"/>
      <c r="E6" s="27"/>
      <c r="F6" s="427"/>
      <c r="G6" s="471" t="s">
        <v>21</v>
      </c>
      <c r="H6" s="471"/>
      <c r="I6" s="471"/>
      <c r="J6" s="439" t="s">
        <v>26</v>
      </c>
    </row>
    <row r="7" spans="1:10" x14ac:dyDescent="0.3">
      <c r="A7" s="476" t="s">
        <v>2</v>
      </c>
      <c r="B7" s="477"/>
      <c r="C7" s="477"/>
      <c r="D7" s="478"/>
      <c r="E7" s="472" t="s">
        <v>18</v>
      </c>
      <c r="F7" s="428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0" ht="15" thickBot="1" x14ac:dyDescent="0.35">
      <c r="A8" s="479"/>
      <c r="B8" s="480"/>
      <c r="C8" s="480"/>
      <c r="D8" s="481"/>
      <c r="E8" s="473"/>
      <c r="F8" s="318" t="s">
        <v>20</v>
      </c>
      <c r="G8" s="475"/>
      <c r="H8" s="475"/>
      <c r="I8" s="475"/>
      <c r="J8" s="318" t="s">
        <v>27</v>
      </c>
    </row>
    <row r="9" spans="1:10" x14ac:dyDescent="0.3">
      <c r="A9" s="432"/>
      <c r="B9" s="433"/>
      <c r="C9" s="433"/>
      <c r="D9" s="434"/>
      <c r="E9" s="321"/>
      <c r="F9" s="321"/>
      <c r="G9" s="321"/>
      <c r="H9" s="321"/>
      <c r="I9" s="321"/>
      <c r="J9" s="321"/>
    </row>
    <row r="10" spans="1:10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x14ac:dyDescent="0.3">
      <c r="A11" s="11" t="s">
        <v>8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x14ac:dyDescent="0.3">
      <c r="A12" s="5"/>
      <c r="B12" s="6"/>
      <c r="C12" s="79" t="s">
        <v>9</v>
      </c>
      <c r="D12" s="33"/>
      <c r="E12" s="53" t="s">
        <v>101</v>
      </c>
      <c r="F12" s="14">
        <v>0</v>
      </c>
      <c r="G12" s="14">
        <v>0</v>
      </c>
      <c r="H12" s="14">
        <v>0</v>
      </c>
      <c r="I12" s="14">
        <v>0</v>
      </c>
      <c r="J12" s="435">
        <v>15000</v>
      </c>
    </row>
    <row r="13" spans="1:10" x14ac:dyDescent="0.3">
      <c r="A13" s="5"/>
      <c r="B13" s="6"/>
      <c r="C13" s="79" t="s">
        <v>10</v>
      </c>
      <c r="D13" s="33"/>
      <c r="E13" s="53" t="s">
        <v>102</v>
      </c>
      <c r="F13" s="14">
        <v>0</v>
      </c>
      <c r="G13" s="14">
        <v>0</v>
      </c>
      <c r="H13" s="14">
        <v>0</v>
      </c>
      <c r="I13" s="14">
        <v>0</v>
      </c>
      <c r="J13" s="435">
        <v>15000</v>
      </c>
    </row>
    <row r="14" spans="1:10" x14ac:dyDescent="0.3">
      <c r="A14" s="5"/>
      <c r="B14" s="6"/>
      <c r="C14" s="79" t="s">
        <v>11</v>
      </c>
      <c r="D14" s="33"/>
      <c r="E14" s="53" t="s">
        <v>103</v>
      </c>
      <c r="F14" s="14">
        <v>0</v>
      </c>
      <c r="G14" s="14">
        <v>0</v>
      </c>
      <c r="H14" s="14">
        <v>0</v>
      </c>
      <c r="I14" s="14">
        <v>0</v>
      </c>
      <c r="J14" s="435">
        <v>5000</v>
      </c>
    </row>
    <row r="15" spans="1:10" x14ac:dyDescent="0.3">
      <c r="A15" s="5"/>
      <c r="B15" s="6"/>
      <c r="C15" s="143" t="s">
        <v>499</v>
      </c>
      <c r="D15" s="33"/>
      <c r="E15" s="53"/>
      <c r="F15" s="14">
        <v>0</v>
      </c>
      <c r="G15" s="14">
        <v>0</v>
      </c>
      <c r="H15" s="14">
        <v>0</v>
      </c>
      <c r="I15" s="14">
        <v>0</v>
      </c>
      <c r="J15" s="435">
        <v>50000</v>
      </c>
    </row>
    <row r="16" spans="1:10" x14ac:dyDescent="0.3">
      <c r="A16" s="5"/>
      <c r="B16" s="6"/>
      <c r="C16" s="79" t="s">
        <v>417</v>
      </c>
      <c r="D16" s="79"/>
      <c r="E16" s="53" t="s">
        <v>106</v>
      </c>
      <c r="F16" s="14">
        <v>0</v>
      </c>
      <c r="G16" s="14">
        <v>0</v>
      </c>
      <c r="H16" s="14">
        <v>0</v>
      </c>
      <c r="I16" s="14">
        <v>0</v>
      </c>
      <c r="J16" s="14">
        <v>36000</v>
      </c>
    </row>
    <row r="17" spans="1:10" x14ac:dyDescent="0.3">
      <c r="A17" s="5"/>
      <c r="B17" s="6"/>
      <c r="C17" s="37" t="s">
        <v>110</v>
      </c>
      <c r="D17" s="37"/>
      <c r="E17" s="159"/>
      <c r="F17" s="17">
        <f>SUM(F12:F16)</f>
        <v>0</v>
      </c>
      <c r="G17" s="17">
        <f>SUM(G12:G16)</f>
        <v>0</v>
      </c>
      <c r="H17" s="17">
        <f>SUM(H12:H16)</f>
        <v>0</v>
      </c>
      <c r="I17" s="17">
        <f>SUM(G17:H17)</f>
        <v>0</v>
      </c>
      <c r="J17" s="17">
        <f>SUM(J12:J16)</f>
        <v>121000</v>
      </c>
    </row>
    <row r="18" spans="1:10" x14ac:dyDescent="0.3">
      <c r="A18" s="5"/>
      <c r="B18" s="6"/>
      <c r="C18" s="15"/>
      <c r="D18" s="7"/>
      <c r="E18" s="9"/>
      <c r="F18" s="9"/>
      <c r="G18" s="9"/>
      <c r="H18" s="9"/>
      <c r="I18" s="9"/>
      <c r="J18" s="9"/>
    </row>
    <row r="19" spans="1:10" ht="15" thickBot="1" x14ac:dyDescent="0.35">
      <c r="A19" s="8" t="s">
        <v>17</v>
      </c>
      <c r="B19" s="320"/>
      <c r="C19" s="2"/>
      <c r="D19" s="3"/>
      <c r="E19" s="4"/>
      <c r="F19" s="187">
        <f>F10+F17</f>
        <v>0</v>
      </c>
      <c r="G19" s="187">
        <f>SUM(G17:G18)</f>
        <v>0</v>
      </c>
      <c r="H19" s="187">
        <f>SUM(H17:H18)</f>
        <v>0</v>
      </c>
      <c r="I19" s="187">
        <f>SUM(I17:I18)</f>
        <v>0</v>
      </c>
      <c r="J19" s="187">
        <f>SUM(J17:J18)</f>
        <v>121000</v>
      </c>
    </row>
    <row r="20" spans="1:10" ht="15" thickTop="1" x14ac:dyDescent="0.3"/>
    <row r="21" spans="1:10" s="372" customFormat="1" ht="12.9" customHeight="1" x14ac:dyDescent="0.3">
      <c r="A21" s="372" t="s">
        <v>29</v>
      </c>
      <c r="E21" s="374" t="s">
        <v>31</v>
      </c>
      <c r="F21" s="375"/>
      <c r="G21" s="375"/>
      <c r="H21" s="375" t="s">
        <v>32</v>
      </c>
      <c r="I21" s="375"/>
      <c r="J21" s="375"/>
    </row>
    <row r="22" spans="1:10" s="372" customFormat="1" ht="12.9" customHeight="1" x14ac:dyDescent="0.3">
      <c r="E22" s="431"/>
      <c r="F22" s="375"/>
      <c r="G22" s="375"/>
      <c r="H22" s="375"/>
      <c r="I22" s="375"/>
      <c r="J22" s="375"/>
    </row>
    <row r="23" spans="1:10" s="372" customFormat="1" ht="12.9" customHeight="1" x14ac:dyDescent="0.3">
      <c r="E23" s="431"/>
      <c r="F23" s="375"/>
      <c r="G23" s="375"/>
      <c r="H23" s="375"/>
      <c r="I23" s="375"/>
      <c r="J23" s="375"/>
    </row>
    <row r="24" spans="1:10" s="372" customFormat="1" ht="12.9" customHeight="1" x14ac:dyDescent="0.3">
      <c r="D24" s="373" t="s">
        <v>34</v>
      </c>
      <c r="E24" s="500" t="s">
        <v>33</v>
      </c>
      <c r="F24" s="500"/>
      <c r="G24" s="500"/>
      <c r="H24" s="501" t="s">
        <v>34</v>
      </c>
      <c r="I24" s="501"/>
      <c r="J24" s="501"/>
    </row>
    <row r="25" spans="1:10" s="372" customFormat="1" ht="12.9" customHeight="1" x14ac:dyDescent="0.3">
      <c r="D25" s="372" t="s">
        <v>75</v>
      </c>
      <c r="E25" s="502" t="s">
        <v>305</v>
      </c>
      <c r="F25" s="502"/>
      <c r="G25" s="502"/>
      <c r="H25" s="503" t="s">
        <v>369</v>
      </c>
      <c r="I25" s="503"/>
      <c r="J25" s="503"/>
    </row>
    <row r="26" spans="1:10" s="372" customFormat="1" x14ac:dyDescent="0.3"/>
  </sheetData>
  <mergeCells count="12">
    <mergeCell ref="E24:G24"/>
    <mergeCell ref="H24:J24"/>
    <mergeCell ref="E25:G25"/>
    <mergeCell ref="H25:J25"/>
    <mergeCell ref="A2:J2"/>
    <mergeCell ref="G6:I6"/>
    <mergeCell ref="J6:J7"/>
    <mergeCell ref="A7:D8"/>
    <mergeCell ref="E7:E8"/>
    <mergeCell ref="G7:G8"/>
    <mergeCell ref="H7:H8"/>
    <mergeCell ref="I7:I8"/>
  </mergeCells>
  <pageMargins left="1.22" right="0.18" top="1.02" bottom="0.75" header="0.3" footer="0.3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J82"/>
  <sheetViews>
    <sheetView workbookViewId="0">
      <selection activeCell="A6" sqref="A6:J6"/>
    </sheetView>
  </sheetViews>
  <sheetFormatPr defaultColWidth="9.109375" defaultRowHeight="14.4" x14ac:dyDescent="0.3"/>
  <cols>
    <col min="1" max="1" width="3.5546875" style="40" customWidth="1"/>
    <col min="2" max="2" width="3.33203125" style="40" customWidth="1"/>
    <col min="3" max="3" width="3.6640625" style="40" customWidth="1"/>
    <col min="4" max="4" width="36.44140625" style="40" customWidth="1"/>
    <col min="5" max="5" width="15.88671875" style="71" customWidth="1"/>
    <col min="6" max="7" width="16.44140625" style="23" customWidth="1"/>
    <col min="8" max="9" width="16.88671875" style="23" customWidth="1"/>
    <col min="10" max="10" width="17.33203125" style="23" customWidth="1"/>
    <col min="11" max="16384" width="9.109375" style="40"/>
  </cols>
  <sheetData>
    <row r="1" spans="1:10" x14ac:dyDescent="0.3">
      <c r="E1" s="292"/>
    </row>
    <row r="2" spans="1:10" x14ac:dyDescent="0.3">
      <c r="E2" s="292"/>
    </row>
    <row r="3" spans="1:10" x14ac:dyDescent="0.3">
      <c r="E3" s="179"/>
      <c r="J3" s="212"/>
    </row>
    <row r="4" spans="1:10" s="31" customFormat="1" ht="14.1" customHeight="1" x14ac:dyDescent="0.3">
      <c r="A4" s="409" t="s">
        <v>385</v>
      </c>
      <c r="B4" s="410"/>
      <c r="C4" s="410" t="s">
        <v>386</v>
      </c>
      <c r="D4" s="410"/>
      <c r="E4" s="360"/>
      <c r="F4" s="49"/>
      <c r="G4" s="49"/>
      <c r="H4" s="49"/>
      <c r="I4" s="49"/>
      <c r="J4" s="208"/>
    </row>
    <row r="5" spans="1:10" ht="14.1" customHeight="1" x14ac:dyDescent="0.3">
      <c r="A5" s="460"/>
      <c r="B5" s="460"/>
      <c r="C5" s="460"/>
      <c r="D5" s="460"/>
      <c r="E5" s="460"/>
      <c r="F5" s="460"/>
      <c r="G5" s="460"/>
      <c r="H5" s="460"/>
      <c r="I5" s="460"/>
      <c r="J5" s="460"/>
    </row>
    <row r="6" spans="1:10" ht="14.1" customHeight="1" x14ac:dyDescent="0.3">
      <c r="A6" s="462"/>
      <c r="B6" s="462"/>
      <c r="C6" s="462"/>
      <c r="D6" s="462"/>
      <c r="E6" s="462"/>
      <c r="F6" s="462"/>
      <c r="G6" s="462"/>
      <c r="H6" s="462"/>
      <c r="I6" s="462"/>
      <c r="J6" s="462"/>
    </row>
    <row r="7" spans="1:10" ht="14.1" customHeight="1" thickBot="1" x14ac:dyDescent="0.35">
      <c r="A7" s="505" t="s">
        <v>84</v>
      </c>
      <c r="B7" s="505"/>
      <c r="C7" s="505"/>
      <c r="D7" s="505"/>
      <c r="J7" s="224" t="s">
        <v>271</v>
      </c>
    </row>
    <row r="8" spans="1:10" ht="14.1" customHeight="1" thickBot="1" x14ac:dyDescent="0.35">
      <c r="A8" s="25"/>
      <c r="B8" s="26"/>
      <c r="C8" s="26"/>
      <c r="D8" s="26"/>
      <c r="E8" s="27"/>
      <c r="F8" s="303"/>
      <c r="G8" s="471" t="s">
        <v>21</v>
      </c>
      <c r="H8" s="471"/>
      <c r="I8" s="471"/>
      <c r="J8" s="439" t="s">
        <v>26</v>
      </c>
    </row>
    <row r="9" spans="1:10" ht="14.1" customHeight="1" x14ac:dyDescent="0.3">
      <c r="A9" s="476" t="s">
        <v>2</v>
      </c>
      <c r="B9" s="477"/>
      <c r="C9" s="477"/>
      <c r="D9" s="478"/>
      <c r="E9" s="472" t="s">
        <v>18</v>
      </c>
      <c r="F9" s="304" t="s">
        <v>19</v>
      </c>
      <c r="G9" s="474" t="s">
        <v>20</v>
      </c>
      <c r="H9" s="474" t="s">
        <v>25</v>
      </c>
      <c r="I9" s="474" t="s">
        <v>24</v>
      </c>
      <c r="J9" s="440"/>
    </row>
    <row r="10" spans="1:10" ht="14.1" customHeight="1" thickBot="1" x14ac:dyDescent="0.35">
      <c r="A10" s="479"/>
      <c r="B10" s="480"/>
      <c r="C10" s="480"/>
      <c r="D10" s="481"/>
      <c r="E10" s="473"/>
      <c r="F10" s="318" t="s">
        <v>20</v>
      </c>
      <c r="G10" s="475"/>
      <c r="H10" s="475"/>
      <c r="I10" s="475"/>
      <c r="J10" s="318" t="s">
        <v>27</v>
      </c>
    </row>
    <row r="11" spans="1:10" ht="14.1" customHeight="1" x14ac:dyDescent="0.3">
      <c r="A11" s="498"/>
      <c r="B11" s="452"/>
      <c r="C11" s="452"/>
      <c r="D11" s="499"/>
      <c r="E11" s="309"/>
      <c r="F11" s="316"/>
      <c r="G11" s="316"/>
      <c r="H11" s="316"/>
      <c r="I11" s="317"/>
      <c r="J11" s="316"/>
    </row>
    <row r="12" spans="1:10" ht="14.1" customHeight="1" x14ac:dyDescent="0.3">
      <c r="A12" s="459" t="s">
        <v>83</v>
      </c>
      <c r="B12" s="442"/>
      <c r="C12" s="442"/>
      <c r="D12" s="443"/>
      <c r="E12" s="315"/>
      <c r="F12" s="14"/>
      <c r="G12" s="14"/>
      <c r="H12" s="14"/>
      <c r="I12" s="14"/>
      <c r="J12" s="14"/>
    </row>
    <row r="13" spans="1:10" ht="14.1" customHeight="1" x14ac:dyDescent="0.3">
      <c r="A13" s="32"/>
      <c r="B13" s="445" t="s">
        <v>3</v>
      </c>
      <c r="C13" s="445"/>
      <c r="D13" s="446"/>
      <c r="E13" s="53" t="s">
        <v>184</v>
      </c>
      <c r="F13" s="14"/>
      <c r="G13" s="14"/>
      <c r="H13" s="14"/>
      <c r="I13" s="14"/>
      <c r="J13" s="14"/>
    </row>
    <row r="14" spans="1:10" ht="14.1" customHeight="1" x14ac:dyDescent="0.3">
      <c r="A14" s="32"/>
      <c r="B14" s="33"/>
      <c r="C14" s="445" t="s">
        <v>4</v>
      </c>
      <c r="D14" s="446"/>
      <c r="E14" s="97" t="s">
        <v>99</v>
      </c>
      <c r="F14" s="22">
        <v>5550353.5</v>
      </c>
      <c r="G14" s="22">
        <v>2983956</v>
      </c>
      <c r="H14" s="22">
        <v>3241248</v>
      </c>
      <c r="I14" s="22">
        <f>SUM(G14:H14)</f>
        <v>6225204</v>
      </c>
      <c r="J14" s="22">
        <v>7978812</v>
      </c>
    </row>
    <row r="15" spans="1:10" ht="14.1" customHeight="1" x14ac:dyDescent="0.3">
      <c r="A15" s="32"/>
      <c r="B15" s="445" t="s">
        <v>5</v>
      </c>
      <c r="C15" s="445"/>
      <c r="D15" s="446"/>
      <c r="E15" s="53" t="s">
        <v>185</v>
      </c>
      <c r="F15" s="418">
        <f>SUM(F17:F24)</f>
        <v>2434540.9</v>
      </c>
      <c r="G15" s="418">
        <f>SUM(G17:G24)</f>
        <v>1272767</v>
      </c>
      <c r="H15" s="418">
        <f>SUM(H17:H24)</f>
        <v>1467767</v>
      </c>
      <c r="I15" s="418">
        <f>SUM(I17:I24)</f>
        <v>2740534</v>
      </c>
      <c r="J15" s="418">
        <f>SUM(J17:J24)</f>
        <v>2992802</v>
      </c>
    </row>
    <row r="16" spans="1:10" ht="14.1" customHeight="1" x14ac:dyDescent="0.3">
      <c r="A16" s="32"/>
      <c r="B16" s="31"/>
      <c r="C16" s="445" t="s">
        <v>6</v>
      </c>
      <c r="D16" s="446"/>
      <c r="E16" s="97" t="s">
        <v>100</v>
      </c>
      <c r="F16" s="22">
        <v>321000</v>
      </c>
      <c r="G16" s="22">
        <v>168000</v>
      </c>
      <c r="H16" s="22">
        <v>216000</v>
      </c>
      <c r="I16" s="22">
        <f t="shared" ref="I16:I24" si="0">SUM(G16:H16)</f>
        <v>384000</v>
      </c>
      <c r="J16" s="22">
        <v>384000</v>
      </c>
    </row>
    <row r="17" spans="1:10" ht="14.1" customHeight="1" x14ac:dyDescent="0.3">
      <c r="A17" s="32"/>
      <c r="B17" s="31"/>
      <c r="C17" s="249" t="s">
        <v>154</v>
      </c>
      <c r="D17" s="248"/>
      <c r="E17" s="250" t="s">
        <v>169</v>
      </c>
      <c r="F17" s="22">
        <v>684000</v>
      </c>
      <c r="G17" s="22">
        <v>342000</v>
      </c>
      <c r="H17" s="22">
        <v>409500</v>
      </c>
      <c r="I17" s="22">
        <f t="shared" si="0"/>
        <v>751500</v>
      </c>
      <c r="J17" s="22">
        <v>751500</v>
      </c>
    </row>
    <row r="18" spans="1:10" ht="14.1" customHeight="1" x14ac:dyDescent="0.3">
      <c r="A18" s="32"/>
      <c r="B18" s="31"/>
      <c r="C18" s="249" t="s">
        <v>155</v>
      </c>
      <c r="D18" s="248"/>
      <c r="E18" s="250" t="s">
        <v>170</v>
      </c>
      <c r="F18" s="22">
        <v>684000</v>
      </c>
      <c r="G18" s="22">
        <v>342000</v>
      </c>
      <c r="H18" s="22">
        <v>409500</v>
      </c>
      <c r="I18" s="22">
        <f t="shared" si="0"/>
        <v>751500</v>
      </c>
      <c r="J18" s="22">
        <v>751500</v>
      </c>
    </row>
    <row r="19" spans="1:10" ht="14.1" customHeight="1" x14ac:dyDescent="0.3">
      <c r="A19" s="32"/>
      <c r="B19" s="31"/>
      <c r="C19" s="249" t="s">
        <v>156</v>
      </c>
      <c r="D19" s="248"/>
      <c r="E19" s="250" t="s">
        <v>171</v>
      </c>
      <c r="F19" s="22">
        <v>65000</v>
      </c>
      <c r="G19" s="22">
        <v>70000</v>
      </c>
      <c r="H19" s="22">
        <v>10000</v>
      </c>
      <c r="I19" s="22">
        <f t="shared" si="0"/>
        <v>80000</v>
      </c>
      <c r="J19" s="22">
        <v>80000</v>
      </c>
    </row>
    <row r="20" spans="1:10" ht="14.1" customHeight="1" x14ac:dyDescent="0.3">
      <c r="A20" s="32"/>
      <c r="B20" s="31"/>
      <c r="C20" s="249" t="s">
        <v>159</v>
      </c>
      <c r="D20" s="248"/>
      <c r="E20" s="250" t="s">
        <v>174</v>
      </c>
      <c r="F20" s="22">
        <v>6000</v>
      </c>
      <c r="G20" s="22">
        <v>0</v>
      </c>
      <c r="H20" s="22">
        <v>0</v>
      </c>
      <c r="I20" s="22">
        <f t="shared" si="0"/>
        <v>0</v>
      </c>
      <c r="J20" s="22">
        <v>0</v>
      </c>
    </row>
    <row r="21" spans="1:10" ht="14.1" customHeight="1" x14ac:dyDescent="0.3">
      <c r="A21" s="32"/>
      <c r="B21" s="31"/>
      <c r="C21" s="249" t="s">
        <v>163</v>
      </c>
      <c r="D21" s="248"/>
      <c r="E21" s="250" t="s">
        <v>176</v>
      </c>
      <c r="F21" s="22">
        <v>10000</v>
      </c>
      <c r="G21" s="22">
        <v>0</v>
      </c>
      <c r="H21" s="22">
        <v>0</v>
      </c>
      <c r="I21" s="22">
        <f t="shared" si="0"/>
        <v>0</v>
      </c>
      <c r="J21" s="22">
        <v>0</v>
      </c>
    </row>
    <row r="22" spans="1:10" ht="14.1" customHeight="1" x14ac:dyDescent="0.3">
      <c r="A22" s="32"/>
      <c r="B22" s="31"/>
      <c r="C22" s="249" t="s">
        <v>162</v>
      </c>
      <c r="D22" s="248"/>
      <c r="E22" s="250" t="s">
        <v>178</v>
      </c>
      <c r="F22" s="22">
        <v>459876.9</v>
      </c>
      <c r="G22" s="22">
        <v>0</v>
      </c>
      <c r="H22" s="22">
        <v>518767</v>
      </c>
      <c r="I22" s="22">
        <f t="shared" si="0"/>
        <v>518767</v>
      </c>
      <c r="J22" s="22">
        <v>664901</v>
      </c>
    </row>
    <row r="23" spans="1:10" ht="14.1" customHeight="1" x14ac:dyDescent="0.3">
      <c r="A23" s="32"/>
      <c r="B23" s="31"/>
      <c r="C23" s="249" t="s">
        <v>282</v>
      </c>
      <c r="E23" s="250" t="s">
        <v>178</v>
      </c>
      <c r="F23" s="22">
        <v>460164</v>
      </c>
      <c r="G23" s="22">
        <v>518767</v>
      </c>
      <c r="H23" s="22">
        <v>0</v>
      </c>
      <c r="I23" s="22">
        <f t="shared" si="0"/>
        <v>518767</v>
      </c>
      <c r="J23" s="22">
        <v>664901</v>
      </c>
    </row>
    <row r="24" spans="1:10" ht="14.1" customHeight="1" x14ac:dyDescent="0.3">
      <c r="A24" s="32"/>
      <c r="B24" s="31"/>
      <c r="C24" s="249" t="s">
        <v>164</v>
      </c>
      <c r="D24" s="248"/>
      <c r="E24" s="250" t="s">
        <v>179</v>
      </c>
      <c r="F24" s="22">
        <v>65500</v>
      </c>
      <c r="G24" s="22">
        <v>0</v>
      </c>
      <c r="H24" s="22">
        <v>120000</v>
      </c>
      <c r="I24" s="22">
        <f t="shared" si="0"/>
        <v>120000</v>
      </c>
      <c r="J24" s="22">
        <v>80000</v>
      </c>
    </row>
    <row r="25" spans="1:10" ht="14.1" customHeight="1" x14ac:dyDescent="0.3">
      <c r="A25" s="32"/>
      <c r="B25" s="33" t="s">
        <v>81</v>
      </c>
      <c r="C25" s="33"/>
      <c r="D25" s="34"/>
      <c r="E25" s="53" t="s">
        <v>180</v>
      </c>
      <c r="F25" s="418">
        <f>SUM(F26:F29)</f>
        <v>849345.3</v>
      </c>
      <c r="G25" s="418">
        <f t="shared" ref="G25:I25" si="1">SUM(G26:G29)</f>
        <v>419193.56</v>
      </c>
      <c r="H25" s="418">
        <f t="shared" si="1"/>
        <v>535188.44000000006</v>
      </c>
      <c r="I25" s="418">
        <f t="shared" si="1"/>
        <v>954382</v>
      </c>
      <c r="J25" s="418">
        <f>SUM(J26:J31)</f>
        <v>1070014</v>
      </c>
    </row>
    <row r="26" spans="1:10" ht="14.1" customHeight="1" x14ac:dyDescent="0.3">
      <c r="A26" s="32"/>
      <c r="B26" s="31"/>
      <c r="C26" s="86" t="s">
        <v>165</v>
      </c>
      <c r="D26" s="80"/>
      <c r="E26" s="53" t="s">
        <v>181</v>
      </c>
      <c r="F26" s="22">
        <v>666042.42000000004</v>
      </c>
      <c r="G26" s="22">
        <v>358074.72</v>
      </c>
      <c r="H26" s="22">
        <v>388956.28</v>
      </c>
      <c r="I26" s="14">
        <f>SUM(G26:H26)</f>
        <v>747031</v>
      </c>
      <c r="J26" s="14">
        <v>957463</v>
      </c>
    </row>
    <row r="27" spans="1:10" ht="14.1" customHeight="1" x14ac:dyDescent="0.3">
      <c r="A27" s="32"/>
      <c r="B27" s="31"/>
      <c r="C27" s="86" t="s">
        <v>166</v>
      </c>
      <c r="D27" s="80"/>
      <c r="E27" s="53" t="s">
        <v>182</v>
      </c>
      <c r="F27" s="22">
        <v>111007.07</v>
      </c>
      <c r="G27" s="22">
        <v>24251</v>
      </c>
      <c r="H27" s="22">
        <v>100258</v>
      </c>
      <c r="I27" s="14">
        <f>SUM(G27:H27)</f>
        <v>124509</v>
      </c>
      <c r="J27" s="14">
        <v>19200</v>
      </c>
    </row>
    <row r="28" spans="1:10" ht="14.1" customHeight="1" x14ac:dyDescent="0.3">
      <c r="A28" s="32"/>
      <c r="B28" s="31"/>
      <c r="C28" s="86" t="s">
        <v>167</v>
      </c>
      <c r="D28" s="80"/>
      <c r="E28" s="53" t="s">
        <v>186</v>
      </c>
      <c r="F28" s="22">
        <v>56800</v>
      </c>
      <c r="G28" s="22">
        <v>28800</v>
      </c>
      <c r="H28" s="22">
        <v>35550</v>
      </c>
      <c r="I28" s="14">
        <f>SUM(G28:H28)</f>
        <v>64350</v>
      </c>
      <c r="J28" s="14">
        <v>74605</v>
      </c>
    </row>
    <row r="29" spans="1:10" ht="14.1" customHeight="1" x14ac:dyDescent="0.3">
      <c r="A29" s="32"/>
      <c r="B29" s="31"/>
      <c r="C29" s="86" t="s">
        <v>168</v>
      </c>
      <c r="D29" s="80"/>
      <c r="E29" s="53" t="s">
        <v>183</v>
      </c>
      <c r="F29" s="22">
        <v>15495.81</v>
      </c>
      <c r="G29" s="22">
        <v>8067.84</v>
      </c>
      <c r="H29" s="22">
        <v>10424.16</v>
      </c>
      <c r="I29" s="14">
        <f>SUM(G29:H29)</f>
        <v>18492</v>
      </c>
      <c r="J29" s="14">
        <v>18746</v>
      </c>
    </row>
    <row r="30" spans="1:10" ht="14.1" customHeight="1" x14ac:dyDescent="0.3">
      <c r="A30" s="32"/>
      <c r="B30" s="95" t="s">
        <v>7</v>
      </c>
      <c r="C30" s="94"/>
      <c r="E30" s="53" t="s">
        <v>187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80" t="s">
        <v>7</v>
      </c>
      <c r="D31" s="181"/>
      <c r="E31" s="53" t="s">
        <v>183</v>
      </c>
      <c r="F31" s="417">
        <f>SUM(F32:F33)</f>
        <v>531775</v>
      </c>
      <c r="G31" s="417">
        <v>0</v>
      </c>
      <c r="H31" s="417">
        <f>SUM(H32,H33)</f>
        <v>553796</v>
      </c>
      <c r="I31" s="417">
        <f>SUM(G31:H31)</f>
        <v>553796</v>
      </c>
      <c r="J31" s="417"/>
    </row>
    <row r="32" spans="1:10" ht="14.1" customHeight="1" x14ac:dyDescent="0.3">
      <c r="A32" s="32"/>
      <c r="B32" s="33"/>
      <c r="D32" s="33" t="s">
        <v>283</v>
      </c>
      <c r="E32" s="251"/>
      <c r="F32" s="22">
        <v>65500</v>
      </c>
      <c r="G32" s="22">
        <v>0</v>
      </c>
      <c r="H32" s="22">
        <v>473796</v>
      </c>
      <c r="I32" s="22">
        <f>SUM(G32:H32)</f>
        <v>473796</v>
      </c>
      <c r="J32" s="22">
        <v>80000</v>
      </c>
    </row>
    <row r="33" spans="1:10" ht="14.1" customHeight="1" x14ac:dyDescent="0.3">
      <c r="A33" s="32"/>
      <c r="B33" s="33"/>
      <c r="D33" s="79" t="s">
        <v>377</v>
      </c>
      <c r="E33" s="251"/>
      <c r="F33" s="22">
        <v>466275</v>
      </c>
      <c r="G33" s="22">
        <v>0</v>
      </c>
      <c r="H33" s="22">
        <v>80000</v>
      </c>
      <c r="I33" s="22">
        <f>SUM(G33:H33)</f>
        <v>80000</v>
      </c>
      <c r="J33" s="22">
        <v>0</v>
      </c>
    </row>
    <row r="34" spans="1:10" ht="14.1" customHeight="1" x14ac:dyDescent="0.3">
      <c r="A34" s="200"/>
      <c r="B34" s="464" t="s">
        <v>109</v>
      </c>
      <c r="C34" s="464"/>
      <c r="D34" s="465"/>
      <c r="E34" s="30"/>
      <c r="F34" s="201">
        <f>SUM(F14,F15,F16,F25,F31)</f>
        <v>9687014.7000000011</v>
      </c>
      <c r="G34" s="201">
        <f>SUM(G14,G15,G16,G25,G32)</f>
        <v>4843916.5599999996</v>
      </c>
      <c r="H34" s="201">
        <f>SUM(H14,H15,H16,H25,H31)</f>
        <v>6013999.4400000004</v>
      </c>
      <c r="I34" s="201">
        <f>SUM(I14,I15,I16,I25,I31)</f>
        <v>10857916</v>
      </c>
      <c r="J34" s="201">
        <f>SUM(J14,J15,J16,J25,J32)</f>
        <v>12505628</v>
      </c>
    </row>
    <row r="35" spans="1:10" s="20" customFormat="1" ht="14.1" customHeight="1" x14ac:dyDescent="0.3">
      <c r="A35" s="33"/>
      <c r="B35" s="182"/>
      <c r="C35" s="182"/>
      <c r="D35" s="182"/>
      <c r="E35" s="184"/>
      <c r="F35" s="59"/>
      <c r="G35" s="59"/>
      <c r="H35" s="59"/>
      <c r="I35" s="59"/>
      <c r="J35" s="59"/>
    </row>
    <row r="36" spans="1:10" s="20" customFormat="1" ht="14.1" customHeight="1" x14ac:dyDescent="0.3">
      <c r="A36" s="33"/>
      <c r="B36" s="182"/>
      <c r="C36" s="182"/>
      <c r="D36" s="182"/>
      <c r="E36" s="184"/>
      <c r="F36" s="59"/>
      <c r="G36" s="59"/>
      <c r="H36" s="59"/>
      <c r="I36" s="59"/>
    </row>
    <row r="37" spans="1:10" s="20" customFormat="1" ht="14.1" customHeight="1" x14ac:dyDescent="0.3">
      <c r="A37" s="33"/>
      <c r="B37" s="289"/>
      <c r="C37" s="289"/>
      <c r="D37" s="289"/>
      <c r="E37" s="296"/>
      <c r="F37" s="59"/>
      <c r="G37" s="59"/>
      <c r="H37" s="59"/>
      <c r="I37" s="59"/>
      <c r="J37" s="59"/>
    </row>
    <row r="38" spans="1:10" s="20" customFormat="1" ht="14.1" customHeight="1" x14ac:dyDescent="0.3">
      <c r="A38" s="33"/>
      <c r="B38" s="289"/>
      <c r="C38" s="289"/>
      <c r="D38" s="289"/>
      <c r="E38" s="296"/>
      <c r="F38" s="59"/>
      <c r="G38" s="59"/>
      <c r="H38" s="59"/>
      <c r="I38" s="59"/>
      <c r="J38" s="59"/>
    </row>
    <row r="39" spans="1:10" s="20" customFormat="1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  <c r="J39" s="59"/>
    </row>
    <row r="40" spans="1:10" s="20" customFormat="1" ht="14.1" customHeight="1" x14ac:dyDescent="0.3">
      <c r="A40" s="33"/>
      <c r="B40" s="289"/>
      <c r="C40" s="289"/>
      <c r="D40" s="289"/>
      <c r="E40" s="296"/>
      <c r="F40" s="59"/>
      <c r="G40" s="59"/>
      <c r="H40" s="59"/>
      <c r="I40" s="59"/>
      <c r="J40" s="59"/>
    </row>
    <row r="41" spans="1:10" s="20" customFormat="1" ht="14.1" customHeight="1" x14ac:dyDescent="0.3">
      <c r="A41" s="33"/>
      <c r="B41" s="289"/>
      <c r="C41" s="289"/>
      <c r="D41" s="289"/>
      <c r="E41" s="296"/>
      <c r="F41" s="59"/>
      <c r="G41" s="59"/>
      <c r="H41" s="59"/>
      <c r="I41" s="59"/>
      <c r="J41" s="59"/>
    </row>
    <row r="42" spans="1:10" s="20" customFormat="1" ht="14.1" customHeight="1" x14ac:dyDescent="0.3">
      <c r="A42" s="505" t="s">
        <v>84</v>
      </c>
      <c r="B42" s="505"/>
      <c r="C42" s="505"/>
      <c r="D42" s="505"/>
      <c r="E42" s="184"/>
      <c r="F42" s="59"/>
      <c r="G42" s="59"/>
      <c r="H42" s="59"/>
      <c r="I42" s="59"/>
      <c r="J42" s="224" t="s">
        <v>270</v>
      </c>
    </row>
    <row r="43" spans="1:10" ht="14.1" customHeight="1" x14ac:dyDescent="0.3">
      <c r="A43" s="42"/>
      <c r="B43" s="29"/>
      <c r="C43" s="29"/>
      <c r="D43" s="43"/>
      <c r="E43" s="301"/>
      <c r="F43" s="297"/>
      <c r="G43" s="492" t="s">
        <v>21</v>
      </c>
      <c r="H43" s="492"/>
      <c r="I43" s="492"/>
      <c r="J43" s="493" t="s">
        <v>26</v>
      </c>
    </row>
    <row r="44" spans="1:10" ht="14.1" customHeight="1" x14ac:dyDescent="0.3">
      <c r="A44" s="299"/>
      <c r="B44" s="296"/>
      <c r="C44" s="296"/>
      <c r="D44" s="300"/>
      <c r="E44" s="495" t="s">
        <v>18</v>
      </c>
      <c r="F44" s="298" t="s">
        <v>19</v>
      </c>
      <c r="G44" s="298" t="s">
        <v>22</v>
      </c>
      <c r="H44" s="298" t="s">
        <v>23</v>
      </c>
      <c r="I44" s="496" t="s">
        <v>24</v>
      </c>
      <c r="J44" s="494"/>
    </row>
    <row r="45" spans="1:10" ht="14.1" customHeight="1" x14ac:dyDescent="0.3">
      <c r="A45" s="498" t="s">
        <v>2</v>
      </c>
      <c r="B45" s="452"/>
      <c r="C45" s="452"/>
      <c r="D45" s="499"/>
      <c r="E45" s="495"/>
      <c r="F45" s="298" t="s">
        <v>20</v>
      </c>
      <c r="G45" s="298" t="s">
        <v>20</v>
      </c>
      <c r="H45" s="298" t="s">
        <v>25</v>
      </c>
      <c r="I45" s="497"/>
      <c r="J45" s="298" t="s">
        <v>27</v>
      </c>
    </row>
    <row r="46" spans="1:10" ht="14.1" customHeight="1" x14ac:dyDescent="0.3">
      <c r="A46" s="489">
        <v>1</v>
      </c>
      <c r="B46" s="490"/>
      <c r="C46" s="490"/>
      <c r="D46" s="491"/>
      <c r="E46" s="30">
        <v>2</v>
      </c>
      <c r="F46" s="93">
        <v>3</v>
      </c>
      <c r="G46" s="93">
        <v>4</v>
      </c>
      <c r="H46" s="93">
        <v>5</v>
      </c>
      <c r="I46" s="268">
        <v>6</v>
      </c>
      <c r="J46" s="93">
        <v>7</v>
      </c>
    </row>
    <row r="47" spans="1:10" ht="13.5" customHeight="1" x14ac:dyDescent="0.3">
      <c r="A47" s="202" t="s">
        <v>8</v>
      </c>
      <c r="B47" s="47"/>
      <c r="C47" s="47"/>
      <c r="D47" s="47"/>
      <c r="E47" s="185"/>
      <c r="F47" s="16"/>
      <c r="G47" s="16"/>
      <c r="H47" s="16"/>
      <c r="I47" s="16"/>
      <c r="J47" s="16"/>
    </row>
    <row r="48" spans="1:10" ht="13.5" customHeight="1" x14ac:dyDescent="0.3">
      <c r="A48" s="39"/>
      <c r="B48" s="444" t="s">
        <v>9</v>
      </c>
      <c r="C48" s="445"/>
      <c r="D48" s="446"/>
      <c r="E48" s="53" t="s">
        <v>146</v>
      </c>
      <c r="F48" s="14"/>
      <c r="G48" s="14"/>
      <c r="H48" s="14"/>
      <c r="I48" s="14"/>
      <c r="J48" s="14"/>
    </row>
    <row r="49" spans="1:10" ht="13.5" customHeight="1" x14ac:dyDescent="0.3">
      <c r="A49" s="39"/>
      <c r="B49" s="96"/>
      <c r="C49" s="444" t="s">
        <v>9</v>
      </c>
      <c r="D49" s="446"/>
      <c r="E49" s="53" t="s">
        <v>139</v>
      </c>
      <c r="F49" s="14">
        <v>224712</v>
      </c>
      <c r="G49" s="14">
        <v>135340.81</v>
      </c>
      <c r="H49" s="14">
        <v>1064659.19</v>
      </c>
      <c r="I49" s="14">
        <f>SUM(G49:H49)</f>
        <v>1200000</v>
      </c>
      <c r="J49" s="14">
        <v>600000</v>
      </c>
    </row>
    <row r="50" spans="1:10" ht="13.5" customHeight="1" x14ac:dyDescent="0.3">
      <c r="A50" s="39"/>
      <c r="B50" s="444" t="s">
        <v>10</v>
      </c>
      <c r="C50" s="445"/>
      <c r="D50" s="446"/>
      <c r="E50" s="53" t="s">
        <v>147</v>
      </c>
      <c r="F50" s="14"/>
      <c r="G50" s="14"/>
      <c r="H50" s="14"/>
      <c r="I50" s="14"/>
      <c r="J50" s="14"/>
    </row>
    <row r="51" spans="1:10" ht="13.5" customHeight="1" x14ac:dyDescent="0.3">
      <c r="A51" s="39"/>
      <c r="B51" s="70"/>
      <c r="C51" s="444" t="s">
        <v>55</v>
      </c>
      <c r="D51" s="446"/>
      <c r="E51" s="53" t="s">
        <v>140</v>
      </c>
      <c r="F51" s="14">
        <v>934501.81</v>
      </c>
      <c r="G51" s="14">
        <v>875496</v>
      </c>
      <c r="H51" s="14">
        <v>124504</v>
      </c>
      <c r="I51" s="14">
        <f>SUM(G51:H51)</f>
        <v>1000000</v>
      </c>
      <c r="J51" s="14">
        <v>1600000</v>
      </c>
    </row>
    <row r="52" spans="1:10" ht="13.5" customHeight="1" x14ac:dyDescent="0.3">
      <c r="A52" s="39"/>
      <c r="B52" s="444" t="s">
        <v>11</v>
      </c>
      <c r="C52" s="445"/>
      <c r="D52" s="446"/>
      <c r="E52" s="53" t="s">
        <v>148</v>
      </c>
      <c r="F52" s="14"/>
      <c r="G52" s="14"/>
      <c r="H52" s="14"/>
      <c r="I52" s="14"/>
      <c r="J52" s="14"/>
    </row>
    <row r="53" spans="1:10" ht="13.5" customHeight="1" x14ac:dyDescent="0.3">
      <c r="A53" s="39"/>
      <c r="B53" s="70"/>
      <c r="C53" s="444" t="s">
        <v>36</v>
      </c>
      <c r="D53" s="446"/>
      <c r="E53" s="53" t="s">
        <v>141</v>
      </c>
      <c r="F53" s="14">
        <v>47729.27</v>
      </c>
      <c r="G53" s="14">
        <v>580</v>
      </c>
      <c r="H53" s="14">
        <v>49420</v>
      </c>
      <c r="I53" s="14">
        <f>SUM(G53:H53)</f>
        <v>50000</v>
      </c>
      <c r="J53" s="14">
        <v>50000</v>
      </c>
    </row>
    <row r="54" spans="1:10" ht="13.5" customHeight="1" x14ac:dyDescent="0.3">
      <c r="A54" s="39"/>
      <c r="B54" s="164"/>
      <c r="C54" s="164" t="s">
        <v>251</v>
      </c>
      <c r="D54" s="163"/>
      <c r="E54" s="251" t="s">
        <v>142</v>
      </c>
      <c r="F54" s="14">
        <v>0</v>
      </c>
      <c r="G54" s="14">
        <v>17870</v>
      </c>
      <c r="H54" s="14">
        <v>232130</v>
      </c>
      <c r="I54" s="14">
        <f>SUM(G54:H54)</f>
        <v>250000</v>
      </c>
      <c r="J54" s="14">
        <v>250000</v>
      </c>
    </row>
    <row r="55" spans="1:10" ht="13.5" customHeight="1" x14ac:dyDescent="0.3">
      <c r="A55" s="39"/>
      <c r="B55" s="444" t="s">
        <v>94</v>
      </c>
      <c r="C55" s="445"/>
      <c r="D55" s="446"/>
      <c r="E55" s="53" t="s">
        <v>150</v>
      </c>
      <c r="F55" s="14"/>
      <c r="G55" s="14"/>
      <c r="H55" s="14"/>
      <c r="I55" s="14"/>
      <c r="J55" s="14"/>
    </row>
    <row r="56" spans="1:10" ht="13.5" customHeight="1" x14ac:dyDescent="0.3">
      <c r="A56" s="39"/>
      <c r="B56" s="70"/>
      <c r="C56" s="444" t="s">
        <v>121</v>
      </c>
      <c r="D56" s="446"/>
      <c r="E56" s="53" t="s">
        <v>144</v>
      </c>
      <c r="F56" s="14">
        <v>68780.509999999995</v>
      </c>
      <c r="G56" s="14">
        <v>89477.19</v>
      </c>
      <c r="H56" s="14">
        <v>160522.81</v>
      </c>
      <c r="I56" s="14">
        <f>SUM(G56:H56)</f>
        <v>250000</v>
      </c>
      <c r="J56" s="14">
        <v>250000</v>
      </c>
    </row>
    <row r="57" spans="1:10" ht="14.1" customHeight="1" x14ac:dyDescent="0.3">
      <c r="A57" s="11"/>
      <c r="B57" s="468" t="s">
        <v>77</v>
      </c>
      <c r="C57" s="447"/>
      <c r="D57" s="446"/>
      <c r="E57" s="53" t="s">
        <v>188</v>
      </c>
      <c r="F57" s="14"/>
      <c r="G57" s="14"/>
      <c r="H57" s="14"/>
      <c r="I57" s="14"/>
      <c r="J57" s="14"/>
    </row>
    <row r="58" spans="1:10" ht="14.1" customHeight="1" x14ac:dyDescent="0.3">
      <c r="A58" s="11"/>
      <c r="B58" s="73"/>
      <c r="C58" s="468" t="s">
        <v>124</v>
      </c>
      <c r="D58" s="446"/>
      <c r="E58" s="53" t="s">
        <v>489</v>
      </c>
      <c r="F58" s="14">
        <v>91300</v>
      </c>
      <c r="G58" s="14">
        <v>317602</v>
      </c>
      <c r="H58" s="14">
        <v>682398</v>
      </c>
      <c r="I58" s="14">
        <f>SUM(G58:H58)</f>
        <v>1000000</v>
      </c>
      <c r="J58" s="14">
        <v>1000000</v>
      </c>
    </row>
    <row r="59" spans="1:10" ht="14.1" customHeight="1" x14ac:dyDescent="0.3">
      <c r="A59" s="11"/>
      <c r="B59" s="444" t="s">
        <v>14</v>
      </c>
      <c r="C59" s="444"/>
      <c r="D59" s="467"/>
      <c r="E59" s="53" t="s">
        <v>192</v>
      </c>
      <c r="F59" s="14"/>
      <c r="G59" s="14"/>
      <c r="H59" s="14"/>
      <c r="I59" s="14"/>
      <c r="J59" s="14"/>
    </row>
    <row r="60" spans="1:10" ht="14.1" customHeight="1" x14ac:dyDescent="0.3">
      <c r="A60" s="11"/>
      <c r="B60" s="70"/>
      <c r="C60" s="504" t="s">
        <v>125</v>
      </c>
      <c r="D60" s="486"/>
      <c r="E60" s="53" t="s">
        <v>193</v>
      </c>
      <c r="F60" s="14">
        <v>0</v>
      </c>
      <c r="G60" s="14">
        <v>0</v>
      </c>
      <c r="H60" s="14">
        <v>10000</v>
      </c>
      <c r="I60" s="14">
        <f>SUM(G60:H60)</f>
        <v>10000</v>
      </c>
      <c r="J60" s="14">
        <v>10000</v>
      </c>
    </row>
    <row r="61" spans="1:10" ht="14.1" customHeight="1" x14ac:dyDescent="0.3">
      <c r="A61" s="11"/>
      <c r="B61" s="164"/>
      <c r="C61" s="255" t="s">
        <v>126</v>
      </c>
      <c r="D61" s="253"/>
      <c r="E61" s="53" t="s">
        <v>194</v>
      </c>
      <c r="F61" s="14">
        <v>0</v>
      </c>
      <c r="G61" s="14">
        <v>55800</v>
      </c>
      <c r="H61" s="14">
        <v>44200</v>
      </c>
      <c r="I61" s="14">
        <f>SUM(G61:H61)</f>
        <v>100000</v>
      </c>
      <c r="J61" s="14">
        <v>100000</v>
      </c>
    </row>
    <row r="62" spans="1:10" ht="14.1" customHeight="1" x14ac:dyDescent="0.3">
      <c r="A62" s="11"/>
      <c r="B62" s="442" t="s">
        <v>110</v>
      </c>
      <c r="C62" s="442"/>
      <c r="D62" s="443"/>
      <c r="E62" s="51"/>
      <c r="F62" s="17">
        <f>SUM(F49:F61)</f>
        <v>1367023.59</v>
      </c>
      <c r="G62" s="17">
        <f>SUM(G49:G61)</f>
        <v>1492166</v>
      </c>
      <c r="H62" s="17">
        <f>SUM(H49:H61)</f>
        <v>2367834</v>
      </c>
      <c r="I62" s="17">
        <f>SUM(I49:I61)</f>
        <v>3860000</v>
      </c>
      <c r="J62" s="17">
        <f>SUM(J49:J61)</f>
        <v>3860000</v>
      </c>
    </row>
    <row r="63" spans="1:10" ht="14.1" customHeight="1" x14ac:dyDescent="0.3">
      <c r="A63" s="11"/>
      <c r="B63" s="70"/>
      <c r="C63" s="70"/>
      <c r="D63" s="72"/>
      <c r="E63" s="51"/>
      <c r="F63" s="17"/>
      <c r="G63" s="17"/>
      <c r="H63" s="17"/>
      <c r="I63" s="17"/>
      <c r="J63" s="17"/>
    </row>
    <row r="64" spans="1:10" ht="14.1" customHeight="1" x14ac:dyDescent="0.3">
      <c r="A64" s="459" t="s">
        <v>16</v>
      </c>
      <c r="B64" s="442"/>
      <c r="C64" s="442"/>
      <c r="D64" s="443"/>
      <c r="E64" s="51"/>
      <c r="F64" s="17"/>
      <c r="G64" s="17"/>
      <c r="H64" s="17"/>
      <c r="I64" s="17"/>
      <c r="J64" s="17"/>
    </row>
    <row r="65" spans="1:10" ht="14.1" customHeight="1" x14ac:dyDescent="0.3">
      <c r="A65" s="39"/>
      <c r="B65" s="445" t="s">
        <v>107</v>
      </c>
      <c r="C65" s="445"/>
      <c r="D65" s="446"/>
      <c r="E65" s="53" t="s">
        <v>206</v>
      </c>
      <c r="F65" s="14"/>
      <c r="G65" s="14"/>
      <c r="H65" s="14"/>
      <c r="I65" s="14"/>
      <c r="J65" s="14"/>
    </row>
    <row r="66" spans="1:10" ht="14.1" customHeight="1" x14ac:dyDescent="0.3">
      <c r="A66" s="39"/>
      <c r="B66" s="180" t="s">
        <v>256</v>
      </c>
      <c r="C66" s="177"/>
      <c r="E66" s="53" t="s">
        <v>217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</row>
    <row r="67" spans="1:10" ht="14.1" customHeight="1" x14ac:dyDescent="0.3">
      <c r="A67" s="39"/>
      <c r="B67" s="162"/>
      <c r="C67" s="164" t="s">
        <v>253</v>
      </c>
      <c r="D67" s="163"/>
      <c r="E67" s="53" t="s">
        <v>319</v>
      </c>
      <c r="F67" s="14">
        <v>63297</v>
      </c>
      <c r="G67" s="14">
        <v>0</v>
      </c>
      <c r="H67" s="14">
        <v>150000</v>
      </c>
      <c r="I67" s="14">
        <f>SUM(G67:H67)</f>
        <v>150000</v>
      </c>
      <c r="J67" s="14">
        <v>0</v>
      </c>
    </row>
    <row r="68" spans="1:10" ht="14.1" customHeight="1" x14ac:dyDescent="0.3">
      <c r="A68" s="39"/>
      <c r="B68" s="96" t="s">
        <v>211</v>
      </c>
      <c r="D68" s="94"/>
      <c r="E68" s="53" t="s">
        <v>212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</row>
    <row r="69" spans="1:10" ht="14.1" customHeight="1" x14ac:dyDescent="0.3">
      <c r="A69" s="39"/>
      <c r="B69" s="164" t="s">
        <v>247</v>
      </c>
      <c r="C69" s="164"/>
      <c r="D69" s="163"/>
      <c r="E69" s="53" t="s">
        <v>210</v>
      </c>
      <c r="F69" s="14">
        <v>0</v>
      </c>
      <c r="G69" s="14">
        <v>0</v>
      </c>
      <c r="H69" s="14">
        <v>200000</v>
      </c>
      <c r="I69" s="14">
        <f>SUM(G69:H69)</f>
        <v>200000</v>
      </c>
      <c r="J69" s="14">
        <v>0</v>
      </c>
    </row>
    <row r="70" spans="1:10" ht="14.1" customHeight="1" x14ac:dyDescent="0.3">
      <c r="A70" s="39"/>
      <c r="C70" s="328" t="s">
        <v>397</v>
      </c>
      <c r="D70" s="330"/>
      <c r="E70" s="53" t="s">
        <v>477</v>
      </c>
      <c r="F70" s="14">
        <v>0</v>
      </c>
      <c r="G70" s="14">
        <v>0</v>
      </c>
      <c r="H70" s="14">
        <v>0</v>
      </c>
      <c r="I70" s="14">
        <v>0</v>
      </c>
      <c r="J70" s="14">
        <v>320000</v>
      </c>
    </row>
    <row r="71" spans="1:10" ht="14.1" customHeight="1" x14ac:dyDescent="0.3">
      <c r="A71" s="39"/>
      <c r="C71" s="392" t="s">
        <v>457</v>
      </c>
      <c r="D71" s="393"/>
      <c r="E71" s="53" t="s">
        <v>478</v>
      </c>
      <c r="F71" s="14">
        <v>0</v>
      </c>
      <c r="G71" s="14">
        <v>0</v>
      </c>
      <c r="H71" s="14">
        <v>0</v>
      </c>
      <c r="I71" s="14">
        <v>0</v>
      </c>
      <c r="J71" s="14">
        <v>20000</v>
      </c>
    </row>
    <row r="72" spans="1:10" ht="14.1" customHeight="1" x14ac:dyDescent="0.3">
      <c r="A72" s="39"/>
      <c r="C72" s="392" t="s">
        <v>458</v>
      </c>
      <c r="D72" s="393"/>
      <c r="E72" s="53" t="s">
        <v>479</v>
      </c>
      <c r="F72" s="14">
        <v>0</v>
      </c>
      <c r="G72" s="14">
        <v>0</v>
      </c>
      <c r="H72" s="14">
        <v>0</v>
      </c>
      <c r="I72" s="14">
        <v>0</v>
      </c>
      <c r="J72" s="14">
        <v>10000</v>
      </c>
    </row>
    <row r="73" spans="1:10" ht="14.1" customHeight="1" x14ac:dyDescent="0.3">
      <c r="A73" s="39"/>
      <c r="B73" s="442" t="s">
        <v>111</v>
      </c>
      <c r="C73" s="442"/>
      <c r="D73" s="443"/>
      <c r="E73" s="46"/>
      <c r="F73" s="17">
        <f>SUM(F67)</f>
        <v>63297</v>
      </c>
      <c r="G73" s="17">
        <f>SUM(G65)</f>
        <v>0</v>
      </c>
      <c r="H73" s="17">
        <f>SUM(H67:H70)</f>
        <v>350000</v>
      </c>
      <c r="I73" s="17">
        <f>SUM(G73:H73)</f>
        <v>350000</v>
      </c>
      <c r="J73" s="17">
        <f>SUM(J65:J72)</f>
        <v>350000</v>
      </c>
    </row>
    <row r="74" spans="1:10" ht="14.1" customHeight="1" x14ac:dyDescent="0.3">
      <c r="A74" s="39"/>
      <c r="B74" s="67"/>
      <c r="C74" s="67"/>
      <c r="D74" s="68"/>
      <c r="E74" s="46"/>
      <c r="F74" s="14"/>
      <c r="G74" s="14"/>
      <c r="H74" s="14"/>
      <c r="I74" s="14"/>
      <c r="J74" s="14"/>
    </row>
    <row r="75" spans="1:10" ht="14.1" customHeight="1" thickBot="1" x14ac:dyDescent="0.35">
      <c r="A75" s="463" t="s">
        <v>17</v>
      </c>
      <c r="B75" s="464"/>
      <c r="C75" s="464"/>
      <c r="D75" s="465"/>
      <c r="E75" s="30"/>
      <c r="F75" s="160">
        <f>SUM(F73,F62,F34)</f>
        <v>11117335.290000001</v>
      </c>
      <c r="G75" s="160">
        <f>SUM(G73,G62,G34)</f>
        <v>6336082.5599999996</v>
      </c>
      <c r="H75" s="160">
        <f>SUM(H73,H62,H34)</f>
        <v>8731833.4400000013</v>
      </c>
      <c r="I75" s="160">
        <f>SUM(I73,I62,I34)</f>
        <v>15067916</v>
      </c>
      <c r="J75" s="160">
        <f>SUM(J73,J62,J34)</f>
        <v>16715628</v>
      </c>
    </row>
    <row r="76" spans="1:10" ht="14.1" customHeight="1" thickTop="1" x14ac:dyDescent="0.3"/>
    <row r="77" spans="1:10" s="372" customFormat="1" x14ac:dyDescent="0.3">
      <c r="E77" s="376"/>
      <c r="F77" s="384"/>
      <c r="G77" s="384"/>
      <c r="H77" s="384"/>
      <c r="I77" s="384"/>
      <c r="J77" s="384"/>
    </row>
    <row r="78" spans="1:10" s="372" customFormat="1" x14ac:dyDescent="0.3">
      <c r="A78" s="385" t="s">
        <v>29</v>
      </c>
      <c r="B78" s="385"/>
      <c r="C78" s="385"/>
      <c r="D78" s="385"/>
      <c r="E78" s="374" t="s">
        <v>31</v>
      </c>
      <c r="F78" s="375"/>
      <c r="G78" s="375"/>
      <c r="H78" s="375" t="s">
        <v>32</v>
      </c>
      <c r="I78" s="375"/>
      <c r="J78" s="375"/>
    </row>
    <row r="79" spans="1:10" s="372" customFormat="1" x14ac:dyDescent="0.3">
      <c r="A79" s="385"/>
      <c r="B79" s="385"/>
      <c r="C79" s="385"/>
      <c r="D79" s="385"/>
      <c r="E79" s="376"/>
      <c r="F79" s="375"/>
      <c r="G79" s="375"/>
      <c r="H79" s="375"/>
      <c r="I79" s="375"/>
      <c r="J79" s="375"/>
    </row>
    <row r="80" spans="1:10" s="372" customFormat="1" x14ac:dyDescent="0.3">
      <c r="A80" s="385"/>
      <c r="B80" s="385"/>
      <c r="C80" s="385"/>
      <c r="D80" s="385"/>
      <c r="E80" s="376"/>
      <c r="F80" s="375"/>
      <c r="G80" s="375"/>
      <c r="H80" s="375"/>
      <c r="I80" s="375"/>
      <c r="J80" s="375"/>
    </row>
    <row r="81" spans="1:10" s="372" customFormat="1" x14ac:dyDescent="0.3">
      <c r="A81" s="500" t="s">
        <v>213</v>
      </c>
      <c r="B81" s="500"/>
      <c r="C81" s="500"/>
      <c r="D81" s="500"/>
      <c r="E81" s="500" t="s">
        <v>33</v>
      </c>
      <c r="F81" s="500"/>
      <c r="G81" s="500"/>
      <c r="H81" s="501" t="s">
        <v>34</v>
      </c>
      <c r="I81" s="501"/>
      <c r="J81" s="501"/>
    </row>
    <row r="82" spans="1:10" s="372" customFormat="1" x14ac:dyDescent="0.3">
      <c r="A82" s="502" t="s">
        <v>30</v>
      </c>
      <c r="B82" s="502"/>
      <c r="C82" s="502"/>
      <c r="D82" s="502"/>
      <c r="E82" s="502" t="s">
        <v>305</v>
      </c>
      <c r="F82" s="502"/>
      <c r="G82" s="502"/>
      <c r="H82" s="503" t="s">
        <v>369</v>
      </c>
      <c r="I82" s="503"/>
      <c r="J82" s="503"/>
    </row>
  </sheetData>
  <mergeCells count="47">
    <mergeCell ref="A42:D42"/>
    <mergeCell ref="A5:J5"/>
    <mergeCell ref="A6:J6"/>
    <mergeCell ref="A7:D7"/>
    <mergeCell ref="G8:I8"/>
    <mergeCell ref="J8:J9"/>
    <mergeCell ref="E9:E10"/>
    <mergeCell ref="I9:I10"/>
    <mergeCell ref="A9:D10"/>
    <mergeCell ref="G9:G10"/>
    <mergeCell ref="H9:H10"/>
    <mergeCell ref="A75:D75"/>
    <mergeCell ref="B52:D52"/>
    <mergeCell ref="C51:D51"/>
    <mergeCell ref="A11:D11"/>
    <mergeCell ref="A12:D12"/>
    <mergeCell ref="B13:D13"/>
    <mergeCell ref="C14:D14"/>
    <mergeCell ref="B15:D15"/>
    <mergeCell ref="C16:D16"/>
    <mergeCell ref="B34:D34"/>
    <mergeCell ref="B48:D48"/>
    <mergeCell ref="B50:D50"/>
    <mergeCell ref="C49:D49"/>
    <mergeCell ref="C53:D53"/>
    <mergeCell ref="C56:D56"/>
    <mergeCell ref="C58:D58"/>
    <mergeCell ref="C60:D60"/>
    <mergeCell ref="B73:D73"/>
    <mergeCell ref="B55:D55"/>
    <mergeCell ref="B57:D57"/>
    <mergeCell ref="B59:D59"/>
    <mergeCell ref="B62:D62"/>
    <mergeCell ref="A64:D64"/>
    <mergeCell ref="B65:D65"/>
    <mergeCell ref="A81:D81"/>
    <mergeCell ref="E81:G81"/>
    <mergeCell ref="H81:J81"/>
    <mergeCell ref="A82:D82"/>
    <mergeCell ref="E82:G82"/>
    <mergeCell ref="H82:J82"/>
    <mergeCell ref="A46:D46"/>
    <mergeCell ref="G43:I43"/>
    <mergeCell ref="J43:J44"/>
    <mergeCell ref="E44:E45"/>
    <mergeCell ref="I44:I45"/>
    <mergeCell ref="A45:D45"/>
  </mergeCells>
  <pageMargins left="1.22" right="0.23" top="0.63" bottom="0.1" header="0.12" footer="0"/>
  <pageSetup paperSize="256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8"/>
  <sheetViews>
    <sheetView workbookViewId="0">
      <selection activeCell="G5" sqref="G5"/>
    </sheetView>
  </sheetViews>
  <sheetFormatPr defaultRowHeight="14.4" x14ac:dyDescent="0.3"/>
  <cols>
    <col min="1" max="1" width="1.6640625" customWidth="1"/>
    <col min="2" max="2" width="1.88671875" customWidth="1"/>
    <col min="3" max="3" width="2.33203125" customWidth="1"/>
    <col min="4" max="4" width="42.5546875" customWidth="1"/>
    <col min="5" max="5" width="15.5546875" customWidth="1"/>
    <col min="6" max="6" width="16.33203125" customWidth="1"/>
    <col min="7" max="7" width="15.6640625" customWidth="1"/>
    <col min="8" max="8" width="16.6640625" customWidth="1"/>
    <col min="9" max="9" width="15.5546875" customWidth="1"/>
    <col min="10" max="10" width="15.88671875" customWidth="1"/>
  </cols>
  <sheetData>
    <row r="1" spans="1:10" ht="12.9" customHeight="1" x14ac:dyDescent="0.3">
      <c r="J1" s="10"/>
    </row>
    <row r="2" spans="1:10" ht="12.9" customHeight="1" x14ac:dyDescent="0.3">
      <c r="A2" s="460"/>
      <c r="B2" s="460"/>
      <c r="C2" s="460"/>
      <c r="D2" s="460"/>
      <c r="E2" s="460"/>
      <c r="F2" s="460"/>
      <c r="G2" s="460"/>
      <c r="H2" s="460"/>
      <c r="I2" s="460"/>
      <c r="J2" s="460"/>
    </row>
    <row r="3" spans="1:10" s="410" customFormat="1" ht="14.1" customHeight="1" x14ac:dyDescent="0.3">
      <c r="A3" s="409" t="s">
        <v>385</v>
      </c>
      <c r="C3" s="410" t="s">
        <v>386</v>
      </c>
      <c r="E3" s="436"/>
      <c r="F3" s="411"/>
      <c r="G3" s="411"/>
      <c r="H3" s="411"/>
      <c r="I3" s="411"/>
      <c r="J3" s="412"/>
    </row>
    <row r="4" spans="1:10" ht="12.9" customHeight="1" x14ac:dyDescent="0.3"/>
    <row r="5" spans="1:10" ht="20.25" customHeight="1" thickBot="1" x14ac:dyDescent="0.35">
      <c r="A5" s="424" t="s">
        <v>281</v>
      </c>
      <c r="B5" s="424"/>
    </row>
    <row r="6" spans="1:10" ht="12.9" customHeight="1" thickBot="1" x14ac:dyDescent="0.35">
      <c r="A6" s="25"/>
      <c r="B6" s="26"/>
      <c r="C6" s="26"/>
      <c r="D6" s="26"/>
      <c r="E6" s="27"/>
      <c r="F6" s="303"/>
      <c r="G6" s="471" t="s">
        <v>21</v>
      </c>
      <c r="H6" s="471"/>
      <c r="I6" s="471"/>
      <c r="J6" s="439" t="s">
        <v>26</v>
      </c>
    </row>
    <row r="7" spans="1:10" ht="12.9" customHeight="1" x14ac:dyDescent="0.3">
      <c r="A7" s="476" t="s">
        <v>2</v>
      </c>
      <c r="B7" s="477"/>
      <c r="C7" s="477"/>
      <c r="D7" s="478"/>
      <c r="E7" s="472" t="s">
        <v>18</v>
      </c>
      <c r="F7" s="304" t="s">
        <v>19</v>
      </c>
      <c r="G7" s="474" t="s">
        <v>20</v>
      </c>
      <c r="H7" s="474" t="s">
        <v>25</v>
      </c>
      <c r="I7" s="474" t="s">
        <v>24</v>
      </c>
      <c r="J7" s="440"/>
    </row>
    <row r="8" spans="1:10" ht="12.9" customHeight="1" thickBot="1" x14ac:dyDescent="0.35">
      <c r="A8" s="479"/>
      <c r="B8" s="480"/>
      <c r="C8" s="480"/>
      <c r="D8" s="481"/>
      <c r="E8" s="473"/>
      <c r="F8" s="318" t="s">
        <v>20</v>
      </c>
      <c r="G8" s="475"/>
      <c r="H8" s="475"/>
      <c r="I8" s="475"/>
      <c r="J8" s="318" t="s">
        <v>27</v>
      </c>
    </row>
    <row r="9" spans="1:10" ht="12.9" customHeight="1" x14ac:dyDescent="0.3">
      <c r="A9" s="526"/>
      <c r="B9" s="527"/>
      <c r="C9" s="527"/>
      <c r="D9" s="528"/>
      <c r="E9" s="321"/>
      <c r="F9" s="321"/>
      <c r="G9" s="321"/>
      <c r="H9" s="321"/>
      <c r="I9" s="321"/>
      <c r="J9" s="321"/>
    </row>
    <row r="10" spans="1:10" ht="12.9" customHeight="1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ht="12.9" customHeight="1" x14ac:dyDescent="0.3">
      <c r="A11" s="11" t="s">
        <v>276</v>
      </c>
      <c r="B11" s="13"/>
      <c r="C11" s="6"/>
      <c r="D11" s="7"/>
      <c r="E11" s="53" t="s">
        <v>106</v>
      </c>
      <c r="F11" s="14"/>
      <c r="G11" s="9"/>
      <c r="H11" s="9"/>
      <c r="I11" s="9"/>
      <c r="J11" s="9"/>
    </row>
    <row r="12" spans="1:10" ht="12.9" customHeight="1" x14ac:dyDescent="0.3">
      <c r="A12" s="5"/>
      <c r="B12" s="6"/>
      <c r="C12" s="15"/>
      <c r="D12" s="7"/>
      <c r="E12" s="9"/>
      <c r="F12" s="19"/>
      <c r="G12" s="14"/>
      <c r="H12" s="14"/>
      <c r="I12" s="14"/>
      <c r="J12" s="14"/>
    </row>
    <row r="13" spans="1:10" ht="12.75" customHeight="1" x14ac:dyDescent="0.3">
      <c r="A13" s="5"/>
      <c r="B13" s="6"/>
      <c r="C13" s="12" t="s">
        <v>51</v>
      </c>
      <c r="D13" s="7"/>
      <c r="E13" s="9"/>
      <c r="F13" s="14">
        <v>12000</v>
      </c>
      <c r="G13" s="14">
        <v>0</v>
      </c>
      <c r="H13" s="14">
        <v>12000</v>
      </c>
      <c r="I13" s="14">
        <f>SUM(G13:H13)</f>
        <v>12000</v>
      </c>
      <c r="J13" s="14">
        <v>12000</v>
      </c>
    </row>
    <row r="14" spans="1:10" s="1" customFormat="1" ht="12.9" customHeight="1" x14ac:dyDescent="0.3">
      <c r="A14" s="11"/>
      <c r="B14" s="13"/>
      <c r="C14" s="15" t="s">
        <v>35</v>
      </c>
      <c r="D14" s="228"/>
      <c r="E14" s="229"/>
      <c r="F14" s="19">
        <f>SUM(F13)</f>
        <v>12000</v>
      </c>
      <c r="G14" s="19">
        <f>SUM(G13)</f>
        <v>0</v>
      </c>
      <c r="H14" s="19">
        <f>SUM(H13)</f>
        <v>12000</v>
      </c>
      <c r="I14" s="19">
        <f>SUM(I13)</f>
        <v>12000</v>
      </c>
      <c r="J14" s="19">
        <f>SUM(J13)</f>
        <v>12000</v>
      </c>
    </row>
    <row r="15" spans="1:10" ht="12.9" customHeight="1" x14ac:dyDescent="0.3">
      <c r="A15" s="5"/>
      <c r="B15" s="6"/>
      <c r="C15" s="12"/>
      <c r="D15" s="7"/>
      <c r="E15" s="9"/>
      <c r="F15" s="14"/>
      <c r="G15" s="14"/>
      <c r="H15" s="14"/>
      <c r="I15" s="14"/>
      <c r="J15" s="14"/>
    </row>
    <row r="16" spans="1:10" ht="12.9" customHeight="1" x14ac:dyDescent="0.3">
      <c r="A16" s="5"/>
      <c r="B16" s="6"/>
      <c r="C16" s="12" t="s">
        <v>52</v>
      </c>
      <c r="D16" s="7"/>
      <c r="E16" s="9"/>
      <c r="F16" s="14">
        <v>12000</v>
      </c>
      <c r="G16" s="14">
        <v>0</v>
      </c>
      <c r="H16" s="14">
        <v>12000</v>
      </c>
      <c r="I16" s="14">
        <f>SUM(G16:H16)</f>
        <v>12000</v>
      </c>
      <c r="J16" s="14">
        <v>12000</v>
      </c>
    </row>
    <row r="17" spans="1:10" s="1" customFormat="1" ht="12.9" customHeight="1" x14ac:dyDescent="0.3">
      <c r="A17" s="11"/>
      <c r="B17" s="13"/>
      <c r="C17" s="15" t="s">
        <v>35</v>
      </c>
      <c r="D17" s="228"/>
      <c r="E17" s="229"/>
      <c r="F17" s="19">
        <f>SUM(F16)</f>
        <v>12000</v>
      </c>
      <c r="G17" s="19">
        <f>SUM(G16)</f>
        <v>0</v>
      </c>
      <c r="H17" s="19">
        <f>SUM(H16)</f>
        <v>12000</v>
      </c>
      <c r="I17" s="19">
        <f>SUM(I16)</f>
        <v>12000</v>
      </c>
      <c r="J17" s="19">
        <f>SUM(J16)</f>
        <v>12000</v>
      </c>
    </row>
    <row r="18" spans="1:10" ht="12.9" customHeight="1" x14ac:dyDescent="0.3">
      <c r="A18" s="5"/>
      <c r="B18" s="6"/>
      <c r="C18" s="15"/>
      <c r="D18" s="7"/>
      <c r="E18" s="9"/>
      <c r="F18" s="19"/>
      <c r="G18" s="14"/>
      <c r="H18" s="14"/>
      <c r="I18" s="14"/>
      <c r="J18" s="14"/>
    </row>
    <row r="19" spans="1:10" ht="12.9" customHeight="1" x14ac:dyDescent="0.3">
      <c r="A19" s="5"/>
      <c r="B19" s="6"/>
      <c r="C19" s="12" t="s">
        <v>277</v>
      </c>
      <c r="D19" s="7"/>
      <c r="E19" s="9"/>
      <c r="F19" s="14">
        <v>12000</v>
      </c>
      <c r="G19" s="14">
        <v>11293</v>
      </c>
      <c r="H19" s="14">
        <v>707</v>
      </c>
      <c r="I19" s="14">
        <f>SUM(G19:H19)</f>
        <v>12000</v>
      </c>
      <c r="J19" s="14">
        <v>12000</v>
      </c>
    </row>
    <row r="20" spans="1:10" s="1" customFormat="1" ht="12.9" customHeight="1" x14ac:dyDescent="0.3">
      <c r="A20" s="11"/>
      <c r="B20" s="13"/>
      <c r="C20" s="15" t="s">
        <v>35</v>
      </c>
      <c r="D20" s="228"/>
      <c r="E20" s="229"/>
      <c r="F20" s="19">
        <f>SUM(F19)</f>
        <v>12000</v>
      </c>
      <c r="G20" s="19">
        <f>SUM(G19)</f>
        <v>11293</v>
      </c>
      <c r="H20" s="19">
        <f>SUM(H19)</f>
        <v>707</v>
      </c>
      <c r="I20" s="19">
        <f>SUM(I19)</f>
        <v>12000</v>
      </c>
      <c r="J20" s="19">
        <f>SUM(J19)</f>
        <v>12000</v>
      </c>
    </row>
    <row r="21" spans="1:10" ht="12.9" customHeight="1" x14ac:dyDescent="0.3">
      <c r="A21" s="5"/>
      <c r="B21" s="6"/>
      <c r="C21" s="15"/>
      <c r="D21" s="7"/>
      <c r="E21" s="9"/>
      <c r="F21" s="14"/>
      <c r="G21" s="9"/>
      <c r="H21" s="9"/>
      <c r="I21" s="9"/>
      <c r="J21" s="9"/>
    </row>
    <row r="22" spans="1:10" ht="12.9" customHeight="1" x14ac:dyDescent="0.3">
      <c r="A22" s="5"/>
      <c r="B22" s="6"/>
      <c r="C22" s="12" t="s">
        <v>53</v>
      </c>
      <c r="D22" s="7"/>
      <c r="E22" s="9"/>
      <c r="F22" s="14">
        <v>60000</v>
      </c>
      <c r="G22" s="14">
        <v>25000</v>
      </c>
      <c r="H22" s="14">
        <v>35000</v>
      </c>
      <c r="I22" s="14">
        <f>SUM(G22:H22)</f>
        <v>60000</v>
      </c>
      <c r="J22" s="14">
        <v>36000</v>
      </c>
    </row>
    <row r="23" spans="1:10" s="1" customFormat="1" ht="12.9" customHeight="1" x14ac:dyDescent="0.3">
      <c r="A23" s="11"/>
      <c r="B23" s="13"/>
      <c r="C23" s="15" t="s">
        <v>35</v>
      </c>
      <c r="D23" s="228"/>
      <c r="E23" s="229"/>
      <c r="F23" s="19">
        <f>SUM(F22)</f>
        <v>60000</v>
      </c>
      <c r="G23" s="19">
        <f>SUM(G22)</f>
        <v>25000</v>
      </c>
      <c r="H23" s="19">
        <f>SUM(H22)</f>
        <v>35000</v>
      </c>
      <c r="I23" s="19">
        <f>SUM(G23:H23)</f>
        <v>60000</v>
      </c>
      <c r="J23" s="19">
        <f>SUM(J22)</f>
        <v>36000</v>
      </c>
    </row>
    <row r="24" spans="1:10" ht="12.9" customHeight="1" x14ac:dyDescent="0.3">
      <c r="A24" s="5"/>
      <c r="B24" s="6"/>
      <c r="C24" s="12"/>
      <c r="D24" s="7"/>
      <c r="E24" s="9"/>
      <c r="F24" s="14"/>
      <c r="G24" s="9"/>
      <c r="H24" s="9"/>
      <c r="I24" s="9"/>
      <c r="J24" s="9"/>
    </row>
    <row r="25" spans="1:10" ht="12.9" customHeight="1" x14ac:dyDescent="0.3">
      <c r="A25" s="5"/>
      <c r="B25" s="6"/>
      <c r="C25" s="15" t="s">
        <v>54</v>
      </c>
      <c r="D25" s="7"/>
      <c r="E25" s="9"/>
      <c r="F25" s="17">
        <f>SUM(F23,F20,F17,F14)</f>
        <v>96000</v>
      </c>
      <c r="G25" s="17">
        <f>SUM(G23,G20,G17,G14)</f>
        <v>36293</v>
      </c>
      <c r="H25" s="17">
        <f>SUM(H23,H20,H17,H14)</f>
        <v>59707</v>
      </c>
      <c r="I25" s="17">
        <f>SUM(I23,I20,I17,I14)</f>
        <v>96000</v>
      </c>
      <c r="J25" s="17">
        <f>SUM(J23,J20,J17,J14)</f>
        <v>72000</v>
      </c>
    </row>
    <row r="26" spans="1:10" ht="12.9" customHeight="1" x14ac:dyDescent="0.3">
      <c r="A26" s="5"/>
      <c r="B26" s="6"/>
      <c r="C26" s="6"/>
      <c r="D26" s="7"/>
      <c r="E26" s="9"/>
      <c r="F26" s="17"/>
      <c r="G26" s="9"/>
      <c r="H26" s="9"/>
      <c r="I26" s="9"/>
      <c r="J26" s="9"/>
    </row>
    <row r="27" spans="1:10" ht="12.9" customHeight="1" thickBot="1" x14ac:dyDescent="0.35">
      <c r="A27" s="8" t="s">
        <v>17</v>
      </c>
      <c r="B27" s="320"/>
      <c r="C27" s="2"/>
      <c r="D27" s="3"/>
      <c r="E27" s="4"/>
      <c r="F27" s="187">
        <f>SUM(F25:F26)</f>
        <v>96000</v>
      </c>
      <c r="G27" s="223">
        <f>SUM(G25:G26)</f>
        <v>36293</v>
      </c>
      <c r="H27" s="223">
        <f>SUM(H25:H26)</f>
        <v>59707</v>
      </c>
      <c r="I27" s="223">
        <f>SUM(I25:I26)</f>
        <v>96000</v>
      </c>
      <c r="J27" s="223">
        <f>SUM(J25:J26)</f>
        <v>72000</v>
      </c>
    </row>
    <row r="28" spans="1:10" ht="12.9" customHeight="1" thickTop="1" x14ac:dyDescent="0.3"/>
    <row r="29" spans="1:10" s="372" customFormat="1" ht="12.9" customHeight="1" x14ac:dyDescent="0.3"/>
    <row r="30" spans="1:10" s="372" customFormat="1" ht="12.9" customHeight="1" x14ac:dyDescent="0.3">
      <c r="A30" s="372" t="s">
        <v>29</v>
      </c>
      <c r="E30" s="372" t="s">
        <v>31</v>
      </c>
      <c r="H30" s="372" t="s">
        <v>32</v>
      </c>
    </row>
    <row r="31" spans="1:10" s="372" customFormat="1" ht="12.9" customHeight="1" x14ac:dyDescent="0.3"/>
    <row r="32" spans="1:10" s="372" customFormat="1" ht="12.9" customHeight="1" x14ac:dyDescent="0.3"/>
    <row r="33" spans="4:10" s="372" customFormat="1" ht="12.9" customHeight="1" x14ac:dyDescent="0.3">
      <c r="D33" s="373" t="s">
        <v>34</v>
      </c>
      <c r="E33" s="500" t="s">
        <v>33</v>
      </c>
      <c r="F33" s="500"/>
      <c r="H33" s="500" t="s">
        <v>34</v>
      </c>
      <c r="I33" s="500"/>
      <c r="J33" s="500"/>
    </row>
    <row r="34" spans="4:10" s="372" customFormat="1" ht="12.9" customHeight="1" x14ac:dyDescent="0.3">
      <c r="D34" s="372" t="s">
        <v>75</v>
      </c>
      <c r="E34" s="502" t="s">
        <v>305</v>
      </c>
      <c r="F34" s="502"/>
      <c r="H34" s="503" t="s">
        <v>369</v>
      </c>
      <c r="I34" s="503"/>
      <c r="J34" s="503"/>
    </row>
    <row r="35" spans="4:10" s="372" customFormat="1" x14ac:dyDescent="0.3"/>
    <row r="38" spans="4:10" x14ac:dyDescent="0.3">
      <c r="D38" t="s">
        <v>76</v>
      </c>
    </row>
  </sheetData>
  <mergeCells count="13">
    <mergeCell ref="A9:D9"/>
    <mergeCell ref="E33:F33"/>
    <mergeCell ref="H33:J33"/>
    <mergeCell ref="E34:F34"/>
    <mergeCell ref="H34:J34"/>
    <mergeCell ref="A2:J2"/>
    <mergeCell ref="G6:I6"/>
    <mergeCell ref="J6:J7"/>
    <mergeCell ref="E7:E8"/>
    <mergeCell ref="I7:I8"/>
    <mergeCell ref="A7:D8"/>
    <mergeCell ref="G7:G8"/>
    <mergeCell ref="H7:H8"/>
  </mergeCells>
  <pageMargins left="1.22" right="0.39" top="0.74" bottom="0.75" header="0.3" footer="0.3"/>
  <pageSetup paperSize="2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4:K87"/>
  <sheetViews>
    <sheetView workbookViewId="0">
      <selection activeCell="G5" sqref="G5"/>
    </sheetView>
  </sheetViews>
  <sheetFormatPr defaultColWidth="9.109375" defaultRowHeight="14.1" customHeight="1" x14ac:dyDescent="0.3"/>
  <cols>
    <col min="1" max="1" width="4.33203125" style="40" customWidth="1"/>
    <col min="2" max="2" width="3.44140625" style="40" customWidth="1"/>
    <col min="3" max="3" width="4.33203125" style="40" customWidth="1"/>
    <col min="4" max="4" width="39" style="40" customWidth="1"/>
    <col min="5" max="5" width="15.109375" style="40" customWidth="1"/>
    <col min="6" max="6" width="15.5546875" style="23" customWidth="1"/>
    <col min="7" max="7" width="15.6640625" style="23" customWidth="1"/>
    <col min="8" max="8" width="16.33203125" style="23" customWidth="1"/>
    <col min="9" max="9" width="15.88671875" style="23" customWidth="1"/>
    <col min="10" max="10" width="16.44140625" style="23" customWidth="1"/>
    <col min="11" max="11" width="12.109375" style="40" customWidth="1"/>
    <col min="12" max="12" width="13.33203125" style="40" bestFit="1" customWidth="1"/>
    <col min="13" max="16384" width="9.109375" style="40"/>
  </cols>
  <sheetData>
    <row r="4" spans="1:10" s="31" customFormat="1" ht="14.1" customHeight="1" x14ac:dyDescent="0.3">
      <c r="A4" s="409" t="s">
        <v>385</v>
      </c>
      <c r="B4" s="410"/>
      <c r="C4" s="410" t="s">
        <v>386</v>
      </c>
      <c r="D4" s="410"/>
      <c r="E4" s="360"/>
      <c r="F4" s="49"/>
      <c r="G4" s="49"/>
      <c r="H4" s="49"/>
      <c r="I4" s="49"/>
      <c r="J4" s="208"/>
    </row>
    <row r="5" spans="1:10" ht="14.1" customHeight="1" x14ac:dyDescent="0.3">
      <c r="J5" s="41"/>
    </row>
    <row r="6" spans="1:10" ht="14.1" customHeight="1" x14ac:dyDescent="0.3">
      <c r="A6" s="460"/>
      <c r="B6" s="460"/>
      <c r="C6" s="460"/>
      <c r="D6" s="460"/>
      <c r="E6" s="460"/>
      <c r="F6" s="460"/>
      <c r="G6" s="460"/>
      <c r="H6" s="460"/>
      <c r="I6" s="460"/>
      <c r="J6" s="460"/>
    </row>
    <row r="7" spans="1:10" ht="14.1" customHeight="1" x14ac:dyDescent="0.3">
      <c r="A7" s="462"/>
      <c r="B7" s="462"/>
      <c r="C7" s="462"/>
      <c r="D7" s="462"/>
      <c r="E7" s="462"/>
      <c r="F7" s="462"/>
      <c r="G7" s="462"/>
      <c r="H7" s="462"/>
      <c r="I7" s="462"/>
      <c r="J7" s="462"/>
    </row>
    <row r="8" spans="1:10" ht="14.1" customHeight="1" thickBot="1" x14ac:dyDescent="0.35">
      <c r="A8" s="505" t="s">
        <v>85</v>
      </c>
      <c r="B8" s="505"/>
      <c r="C8" s="505"/>
      <c r="D8" s="505"/>
      <c r="J8" s="211" t="s">
        <v>271</v>
      </c>
    </row>
    <row r="9" spans="1:10" ht="14.1" customHeight="1" thickBot="1" x14ac:dyDescent="0.35">
      <c r="A9" s="25"/>
      <c r="B9" s="26"/>
      <c r="C9" s="26"/>
      <c r="D9" s="26"/>
      <c r="E9" s="27"/>
      <c r="F9" s="303"/>
      <c r="G9" s="471" t="s">
        <v>21</v>
      </c>
      <c r="H9" s="471"/>
      <c r="I9" s="471"/>
      <c r="J9" s="439" t="s">
        <v>26</v>
      </c>
    </row>
    <row r="10" spans="1:10" ht="14.1" customHeight="1" x14ac:dyDescent="0.3">
      <c r="A10" s="476" t="s">
        <v>2</v>
      </c>
      <c r="B10" s="477"/>
      <c r="C10" s="477"/>
      <c r="D10" s="478"/>
      <c r="E10" s="472" t="s">
        <v>18</v>
      </c>
      <c r="F10" s="304" t="s">
        <v>19</v>
      </c>
      <c r="G10" s="474" t="s">
        <v>20</v>
      </c>
      <c r="H10" s="474" t="s">
        <v>25</v>
      </c>
      <c r="I10" s="474" t="s">
        <v>24</v>
      </c>
      <c r="J10" s="440"/>
    </row>
    <row r="11" spans="1:10" ht="14.1" customHeight="1" thickBot="1" x14ac:dyDescent="0.35">
      <c r="A11" s="479"/>
      <c r="B11" s="480"/>
      <c r="C11" s="480"/>
      <c r="D11" s="481"/>
      <c r="E11" s="473"/>
      <c r="F11" s="318" t="s">
        <v>20</v>
      </c>
      <c r="G11" s="475"/>
      <c r="H11" s="475"/>
      <c r="I11" s="475"/>
      <c r="J11" s="318" t="s">
        <v>27</v>
      </c>
    </row>
    <row r="12" spans="1:10" ht="14.1" customHeight="1" x14ac:dyDescent="0.3">
      <c r="A12" s="506"/>
      <c r="B12" s="506"/>
      <c r="C12" s="506"/>
      <c r="D12" s="506"/>
      <c r="E12" s="314"/>
      <c r="F12" s="319"/>
      <c r="G12" s="319"/>
      <c r="H12" s="319"/>
      <c r="I12" s="319"/>
      <c r="J12" s="319"/>
    </row>
    <row r="13" spans="1:10" ht="14.1" customHeight="1" x14ac:dyDescent="0.3">
      <c r="A13" s="307"/>
      <c r="B13" s="305"/>
      <c r="C13" s="305"/>
      <c r="D13" s="308"/>
      <c r="E13" s="309"/>
      <c r="F13" s="306"/>
      <c r="G13" s="306"/>
      <c r="H13" s="306"/>
      <c r="I13" s="306"/>
      <c r="J13" s="306"/>
    </row>
    <row r="14" spans="1:10" ht="14.1" customHeight="1" x14ac:dyDescent="0.3">
      <c r="A14" s="459" t="s">
        <v>83</v>
      </c>
      <c r="B14" s="442"/>
      <c r="C14" s="442"/>
      <c r="D14" s="443"/>
      <c r="E14" s="315"/>
      <c r="F14" s="14"/>
      <c r="G14" s="14"/>
      <c r="H14" s="14"/>
      <c r="I14" s="14"/>
      <c r="J14" s="14"/>
    </row>
    <row r="15" spans="1:10" ht="14.1" customHeight="1" x14ac:dyDescent="0.3">
      <c r="A15" s="32"/>
      <c r="B15" s="445" t="s">
        <v>3</v>
      </c>
      <c r="C15" s="445"/>
      <c r="D15" s="446"/>
      <c r="E15" s="53" t="s">
        <v>184</v>
      </c>
      <c r="F15" s="14"/>
      <c r="G15" s="14"/>
      <c r="H15" s="14"/>
      <c r="I15" s="14"/>
      <c r="J15" s="14"/>
    </row>
    <row r="16" spans="1:10" ht="14.1" customHeight="1" x14ac:dyDescent="0.3">
      <c r="A16" s="32"/>
      <c r="B16" s="33"/>
      <c r="C16" s="445" t="s">
        <v>4</v>
      </c>
      <c r="D16" s="446"/>
      <c r="E16" s="101" t="s">
        <v>99</v>
      </c>
      <c r="F16" s="22">
        <v>666876</v>
      </c>
      <c r="G16" s="22">
        <v>355242</v>
      </c>
      <c r="H16" s="22">
        <v>311898</v>
      </c>
      <c r="I16" s="22">
        <f>SUM(G16:H16)</f>
        <v>667140</v>
      </c>
      <c r="J16" s="22">
        <v>852912</v>
      </c>
    </row>
    <row r="17" spans="1:10" ht="14.1" customHeight="1" x14ac:dyDescent="0.3">
      <c r="A17" s="32"/>
      <c r="B17" s="445" t="s">
        <v>5</v>
      </c>
      <c r="C17" s="445"/>
      <c r="D17" s="446"/>
      <c r="E17" s="53" t="s">
        <v>185</v>
      </c>
      <c r="F17" s="417">
        <f>SUM(F19:F26)</f>
        <v>270190</v>
      </c>
      <c r="G17" s="417">
        <f t="shared" ref="G17:J17" si="0">SUM(G19:G26)</f>
        <v>133095</v>
      </c>
      <c r="H17" s="417">
        <f t="shared" si="0"/>
        <v>138095</v>
      </c>
      <c r="I17" s="417">
        <f t="shared" si="0"/>
        <v>271190</v>
      </c>
      <c r="J17" s="417">
        <f t="shared" si="0"/>
        <v>297152</v>
      </c>
    </row>
    <row r="18" spans="1:10" ht="14.1" customHeight="1" x14ac:dyDescent="0.3">
      <c r="A18" s="32"/>
      <c r="B18" s="31"/>
      <c r="C18" s="445" t="s">
        <v>6</v>
      </c>
      <c r="D18" s="446"/>
      <c r="E18" s="101" t="s">
        <v>100</v>
      </c>
      <c r="F18" s="22">
        <v>48000</v>
      </c>
      <c r="G18" s="22">
        <v>24000</v>
      </c>
      <c r="H18" s="22">
        <v>24000</v>
      </c>
      <c r="I18" s="22">
        <f t="shared" ref="I18:I26" si="1">SUM(G18:H18)</f>
        <v>48000</v>
      </c>
      <c r="J18" s="22">
        <v>48000</v>
      </c>
    </row>
    <row r="19" spans="1:10" ht="14.1" customHeight="1" x14ac:dyDescent="0.3">
      <c r="A19" s="32"/>
      <c r="B19" s="31"/>
      <c r="C19" s="249" t="s">
        <v>154</v>
      </c>
      <c r="D19" s="248"/>
      <c r="E19" s="250" t="s">
        <v>169</v>
      </c>
      <c r="F19" s="22">
        <v>67500</v>
      </c>
      <c r="G19" s="22">
        <v>33750</v>
      </c>
      <c r="H19" s="22">
        <v>33750</v>
      </c>
      <c r="I19" s="22">
        <f t="shared" si="1"/>
        <v>67500</v>
      </c>
      <c r="J19" s="22">
        <v>67500</v>
      </c>
    </row>
    <row r="20" spans="1:10" ht="14.1" customHeight="1" x14ac:dyDescent="0.3">
      <c r="A20" s="32"/>
      <c r="B20" s="31"/>
      <c r="C20" s="249" t="s">
        <v>155</v>
      </c>
      <c r="D20" s="248"/>
      <c r="E20" s="250" t="s">
        <v>170</v>
      </c>
      <c r="F20" s="22">
        <v>67500</v>
      </c>
      <c r="G20" s="22">
        <v>33750</v>
      </c>
      <c r="H20" s="22">
        <v>33750</v>
      </c>
      <c r="I20" s="22">
        <f t="shared" si="1"/>
        <v>67500</v>
      </c>
      <c r="J20" s="22">
        <v>67500</v>
      </c>
    </row>
    <row r="21" spans="1:10" ht="14.1" customHeight="1" x14ac:dyDescent="0.3">
      <c r="A21" s="32"/>
      <c r="B21" s="31"/>
      <c r="C21" s="249" t="s">
        <v>156</v>
      </c>
      <c r="D21" s="248"/>
      <c r="E21" s="250" t="s">
        <v>171</v>
      </c>
      <c r="F21" s="22">
        <v>10000</v>
      </c>
      <c r="G21" s="22">
        <v>10000</v>
      </c>
      <c r="H21" s="22">
        <v>0</v>
      </c>
      <c r="I21" s="22">
        <f t="shared" si="1"/>
        <v>10000</v>
      </c>
      <c r="J21" s="22">
        <v>10000</v>
      </c>
    </row>
    <row r="22" spans="1:10" ht="14.1" customHeight="1" x14ac:dyDescent="0.3">
      <c r="A22" s="32"/>
      <c r="B22" s="31"/>
      <c r="C22" s="249" t="s">
        <v>159</v>
      </c>
      <c r="D22" s="248"/>
      <c r="E22" s="250" t="s">
        <v>174</v>
      </c>
      <c r="F22" s="22">
        <v>4000</v>
      </c>
      <c r="G22" s="22">
        <v>0</v>
      </c>
      <c r="H22" s="22">
        <v>0</v>
      </c>
      <c r="I22" s="22">
        <f t="shared" si="1"/>
        <v>0</v>
      </c>
      <c r="J22" s="22">
        <v>0</v>
      </c>
    </row>
    <row r="23" spans="1:10" ht="14.1" customHeight="1" x14ac:dyDescent="0.3">
      <c r="A23" s="32"/>
      <c r="B23" s="31"/>
      <c r="C23" s="249" t="s">
        <v>163</v>
      </c>
      <c r="D23" s="248"/>
      <c r="E23" s="250" t="s">
        <v>176</v>
      </c>
      <c r="F23" s="22">
        <v>0</v>
      </c>
      <c r="G23" s="22">
        <v>0</v>
      </c>
      <c r="H23" s="22">
        <v>0</v>
      </c>
      <c r="I23" s="22">
        <f t="shared" si="1"/>
        <v>0</v>
      </c>
      <c r="J23" s="22">
        <v>0</v>
      </c>
    </row>
    <row r="24" spans="1:10" ht="14.1" customHeight="1" x14ac:dyDescent="0.3">
      <c r="A24" s="32"/>
      <c r="B24" s="31"/>
      <c r="C24" s="249" t="s">
        <v>162</v>
      </c>
      <c r="D24" s="248"/>
      <c r="E24" s="250" t="s">
        <v>178</v>
      </c>
      <c r="F24" s="22">
        <v>55595</v>
      </c>
      <c r="G24" s="22">
        <v>0</v>
      </c>
      <c r="H24" s="22">
        <v>55595</v>
      </c>
      <c r="I24" s="22">
        <f t="shared" si="1"/>
        <v>55595</v>
      </c>
      <c r="J24" s="22">
        <v>71076</v>
      </c>
    </row>
    <row r="25" spans="1:10" ht="14.1" customHeight="1" x14ac:dyDescent="0.3">
      <c r="A25" s="32"/>
      <c r="B25" s="31"/>
      <c r="C25" s="249" t="s">
        <v>282</v>
      </c>
      <c r="D25" s="248"/>
      <c r="E25" s="250" t="s">
        <v>178</v>
      </c>
      <c r="F25" s="22">
        <v>55595</v>
      </c>
      <c r="G25" s="22">
        <v>55595</v>
      </c>
      <c r="H25" s="22">
        <v>0</v>
      </c>
      <c r="I25" s="22">
        <f t="shared" si="1"/>
        <v>55595</v>
      </c>
      <c r="J25" s="22">
        <v>71076</v>
      </c>
    </row>
    <row r="26" spans="1:10" ht="14.1" customHeight="1" x14ac:dyDescent="0.3">
      <c r="A26" s="32"/>
      <c r="B26" s="31"/>
      <c r="C26" s="249" t="s">
        <v>164</v>
      </c>
      <c r="D26" s="248"/>
      <c r="E26" s="250" t="s">
        <v>179</v>
      </c>
      <c r="F26" s="22">
        <v>10000</v>
      </c>
      <c r="G26" s="22">
        <v>0</v>
      </c>
      <c r="H26" s="22">
        <v>15000</v>
      </c>
      <c r="I26" s="22">
        <f t="shared" si="1"/>
        <v>15000</v>
      </c>
      <c r="J26" s="22">
        <v>10000</v>
      </c>
    </row>
    <row r="27" spans="1:10" ht="14.1" customHeight="1" x14ac:dyDescent="0.3">
      <c r="A27" s="32"/>
      <c r="B27" s="33" t="s">
        <v>81</v>
      </c>
      <c r="C27" s="33"/>
      <c r="D27" s="34"/>
      <c r="E27" s="53" t="s">
        <v>180</v>
      </c>
      <c r="F27" s="418">
        <f>SUM(F28:F31)</f>
        <v>102242.81999999999</v>
      </c>
      <c r="G27" s="418">
        <f t="shared" ref="G27:J27" si="2">SUM(G28:G31)</f>
        <v>50123.770000000004</v>
      </c>
      <c r="H27" s="418">
        <f t="shared" si="2"/>
        <v>52205.23</v>
      </c>
      <c r="I27" s="418">
        <f t="shared" si="2"/>
        <v>102329</v>
      </c>
      <c r="J27" s="418">
        <f t="shared" si="2"/>
        <v>115412</v>
      </c>
    </row>
    <row r="28" spans="1:10" ht="14.1" customHeight="1" x14ac:dyDescent="0.3">
      <c r="A28" s="32"/>
      <c r="B28" s="31"/>
      <c r="C28" s="86" t="s">
        <v>165</v>
      </c>
      <c r="D28" s="84"/>
      <c r="E28" s="53" t="s">
        <v>181</v>
      </c>
      <c r="F28" s="22">
        <v>80025.119999999995</v>
      </c>
      <c r="G28" s="22">
        <v>42629.04</v>
      </c>
      <c r="H28" s="22">
        <v>37427.96</v>
      </c>
      <c r="I28" s="14">
        <f>SUM(G28:H28)</f>
        <v>80057</v>
      </c>
      <c r="J28" s="14">
        <v>102350</v>
      </c>
    </row>
    <row r="29" spans="1:10" ht="14.1" customHeight="1" x14ac:dyDescent="0.3">
      <c r="A29" s="32"/>
      <c r="B29" s="31"/>
      <c r="C29" s="86" t="s">
        <v>166</v>
      </c>
      <c r="D29" s="84"/>
      <c r="E29" s="53" t="s">
        <v>182</v>
      </c>
      <c r="F29" s="22">
        <v>13337.52</v>
      </c>
      <c r="G29" s="22">
        <v>3023.8</v>
      </c>
      <c r="H29" s="22">
        <v>10320.200000000001</v>
      </c>
      <c r="I29" s="14">
        <f>SUM(G29:H29)</f>
        <v>13344</v>
      </c>
      <c r="J29" s="14">
        <v>2400</v>
      </c>
    </row>
    <row r="30" spans="1:10" ht="14.1" customHeight="1" x14ac:dyDescent="0.3">
      <c r="A30" s="32"/>
      <c r="B30" s="31"/>
      <c r="C30" s="86" t="s">
        <v>167</v>
      </c>
      <c r="D30" s="84"/>
      <c r="E30" s="53" t="s">
        <v>186</v>
      </c>
      <c r="F30" s="22">
        <v>6562.5</v>
      </c>
      <c r="G30" s="22">
        <v>3300</v>
      </c>
      <c r="H30" s="22">
        <v>3300</v>
      </c>
      <c r="I30" s="14">
        <f>SUM(G30:H30)</f>
        <v>6600</v>
      </c>
      <c r="J30" s="14">
        <v>8262</v>
      </c>
    </row>
    <row r="31" spans="1:10" ht="14.1" customHeight="1" x14ac:dyDescent="0.3">
      <c r="A31" s="32"/>
      <c r="B31" s="31"/>
      <c r="C31" s="86" t="s">
        <v>168</v>
      </c>
      <c r="D31" s="84"/>
      <c r="E31" s="53" t="s">
        <v>183</v>
      </c>
      <c r="F31" s="22">
        <v>2317.6799999999998</v>
      </c>
      <c r="G31" s="22">
        <v>1170.93</v>
      </c>
      <c r="H31" s="22">
        <v>1157.07</v>
      </c>
      <c r="I31" s="14">
        <f>SUM(G31:H31)</f>
        <v>2328</v>
      </c>
      <c r="J31" s="14">
        <v>2400</v>
      </c>
    </row>
    <row r="32" spans="1:10" ht="14.1" customHeight="1" x14ac:dyDescent="0.3">
      <c r="A32" s="32"/>
      <c r="B32" s="153" t="s">
        <v>7</v>
      </c>
      <c r="C32" s="154"/>
      <c r="E32" s="53" t="s">
        <v>187</v>
      </c>
      <c r="F32" s="14"/>
      <c r="G32" s="14"/>
      <c r="H32" s="14"/>
      <c r="I32" s="14"/>
      <c r="J32" s="14"/>
    </row>
    <row r="33" spans="1:10" ht="14.1" customHeight="1" x14ac:dyDescent="0.3">
      <c r="A33" s="32"/>
      <c r="B33" s="33"/>
      <c r="C33" s="152" t="s">
        <v>7</v>
      </c>
      <c r="D33" s="154"/>
      <c r="E33" s="53" t="s">
        <v>183</v>
      </c>
      <c r="F33" s="418">
        <f>SUM(F34:F35)</f>
        <v>65595</v>
      </c>
      <c r="G33" s="418">
        <v>0</v>
      </c>
      <c r="H33" s="418">
        <v>0</v>
      </c>
      <c r="I33" s="418">
        <v>0</v>
      </c>
      <c r="J33" s="418">
        <v>0</v>
      </c>
    </row>
    <row r="34" spans="1:10" ht="14.1" customHeight="1" x14ac:dyDescent="0.3">
      <c r="A34" s="32"/>
      <c r="B34" s="33"/>
      <c r="C34" s="468" t="s">
        <v>291</v>
      </c>
      <c r="D34" s="467"/>
      <c r="E34" s="53"/>
      <c r="F34" s="22">
        <v>10000</v>
      </c>
      <c r="G34" s="22">
        <v>0</v>
      </c>
      <c r="H34" s="22">
        <v>10000</v>
      </c>
      <c r="I34" s="22">
        <f>SUM(G34:H34)</f>
        <v>10000</v>
      </c>
      <c r="J34" s="22">
        <v>10000</v>
      </c>
    </row>
    <row r="35" spans="1:10" ht="14.1" customHeight="1" x14ac:dyDescent="0.3">
      <c r="A35" s="32"/>
      <c r="B35" s="33"/>
      <c r="C35" s="274" t="s">
        <v>378</v>
      </c>
      <c r="D35" s="273"/>
      <c r="E35" s="53"/>
      <c r="F35" s="22">
        <v>55595</v>
      </c>
      <c r="G35" s="22">
        <v>0</v>
      </c>
      <c r="H35" s="22">
        <v>0</v>
      </c>
      <c r="I35" s="22">
        <v>0</v>
      </c>
      <c r="J35" s="22">
        <v>0</v>
      </c>
    </row>
    <row r="36" spans="1:10" ht="14.1" customHeight="1" x14ac:dyDescent="0.3">
      <c r="A36" s="32"/>
      <c r="B36" s="442" t="s">
        <v>109</v>
      </c>
      <c r="C36" s="442"/>
      <c r="D36" s="443"/>
      <c r="E36" s="89"/>
      <c r="F36" s="17">
        <f>SUM(F16,F17,F18,F27,F33)</f>
        <v>1152903.82</v>
      </c>
      <c r="G36" s="17">
        <f t="shared" ref="G36:J36" si="3">SUM(G16,G17,G18,G27,G34)</f>
        <v>562460.77</v>
      </c>
      <c r="H36" s="17">
        <f t="shared" si="3"/>
        <v>536198.23</v>
      </c>
      <c r="I36" s="17">
        <f>SUM(I16,I17,I18,I27,I34)</f>
        <v>1098659</v>
      </c>
      <c r="J36" s="17">
        <f t="shared" si="3"/>
        <v>1323476</v>
      </c>
    </row>
    <row r="37" spans="1:10" s="20" customFormat="1" ht="14.1" customHeight="1" x14ac:dyDescent="0.3">
      <c r="A37" s="198"/>
      <c r="B37" s="56"/>
      <c r="C37" s="56"/>
      <c r="D37" s="56"/>
      <c r="E37" s="29"/>
      <c r="F37" s="209"/>
      <c r="G37" s="209"/>
      <c r="H37" s="209"/>
      <c r="I37" s="209"/>
      <c r="J37" s="209"/>
    </row>
    <row r="38" spans="1:10" s="20" customFormat="1" ht="14.1" customHeight="1" x14ac:dyDescent="0.3">
      <c r="A38" s="33"/>
      <c r="B38" s="182"/>
      <c r="C38" s="182"/>
      <c r="D38" s="182"/>
      <c r="E38" s="184"/>
      <c r="F38" s="59"/>
      <c r="G38" s="59"/>
      <c r="H38" s="59"/>
      <c r="I38" s="59"/>
    </row>
    <row r="39" spans="1:10" s="20" customFormat="1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  <c r="J39" s="59"/>
    </row>
    <row r="40" spans="1:10" s="20" customFormat="1" ht="14.1" customHeight="1" x14ac:dyDescent="0.3">
      <c r="A40" s="33"/>
      <c r="B40" s="289"/>
      <c r="C40" s="289"/>
      <c r="D40" s="289"/>
      <c r="E40" s="296"/>
      <c r="F40" s="59"/>
      <c r="G40" s="59"/>
      <c r="H40" s="59"/>
      <c r="I40" s="59"/>
      <c r="J40" s="59"/>
    </row>
    <row r="41" spans="1:10" s="20" customFormat="1" ht="14.1" customHeight="1" x14ac:dyDescent="0.3">
      <c r="A41" s="33"/>
      <c r="B41" s="403"/>
      <c r="C41" s="403"/>
      <c r="D41" s="403"/>
      <c r="E41" s="406"/>
      <c r="F41" s="59"/>
      <c r="G41" s="59"/>
      <c r="H41" s="59"/>
      <c r="I41" s="59"/>
      <c r="J41" s="59"/>
    </row>
    <row r="42" spans="1:10" s="20" customFormat="1" ht="14.1" customHeight="1" x14ac:dyDescent="0.3">
      <c r="A42" s="33"/>
      <c r="B42" s="289"/>
      <c r="C42" s="289"/>
      <c r="D42" s="289"/>
      <c r="E42" s="296"/>
      <c r="F42" s="59"/>
      <c r="G42" s="59"/>
      <c r="H42" s="59"/>
      <c r="I42" s="59"/>
      <c r="J42" s="59"/>
    </row>
    <row r="43" spans="1:10" s="20" customFormat="1" ht="14.1" customHeight="1" x14ac:dyDescent="0.3">
      <c r="A43" s="33"/>
      <c r="B43" s="182"/>
      <c r="C43" s="182"/>
      <c r="D43" s="182"/>
      <c r="E43" s="184"/>
      <c r="F43" s="59"/>
      <c r="G43" s="59"/>
      <c r="H43" s="59"/>
      <c r="I43" s="59"/>
      <c r="J43" s="59"/>
    </row>
    <row r="44" spans="1:10" s="20" customFormat="1" ht="14.1" customHeight="1" x14ac:dyDescent="0.3">
      <c r="A44" s="33"/>
      <c r="B44" s="182"/>
      <c r="C44" s="182"/>
      <c r="D44" s="182"/>
      <c r="E44" s="184"/>
      <c r="F44" s="59"/>
      <c r="G44" s="59"/>
      <c r="H44" s="59"/>
      <c r="I44" s="59"/>
      <c r="J44" s="59"/>
    </row>
    <row r="45" spans="1:10" s="20" customFormat="1" ht="14.1" customHeight="1" x14ac:dyDescent="0.3">
      <c r="A45" s="505" t="s">
        <v>85</v>
      </c>
      <c r="B45" s="505"/>
      <c r="C45" s="505"/>
      <c r="D45" s="505"/>
      <c r="E45" s="189"/>
      <c r="F45" s="59"/>
      <c r="G45" s="59"/>
      <c r="H45" s="59"/>
      <c r="I45" s="59"/>
      <c r="J45" s="211" t="s">
        <v>270</v>
      </c>
    </row>
    <row r="46" spans="1:10" ht="14.1" customHeight="1" x14ac:dyDescent="0.3">
      <c r="A46" s="42"/>
      <c r="B46" s="29"/>
      <c r="C46" s="29"/>
      <c r="D46" s="43"/>
      <c r="E46" s="301"/>
      <c r="F46" s="297"/>
      <c r="G46" s="492" t="s">
        <v>21</v>
      </c>
      <c r="H46" s="492"/>
      <c r="I46" s="492"/>
      <c r="J46" s="493" t="s">
        <v>26</v>
      </c>
    </row>
    <row r="47" spans="1:10" ht="14.1" customHeight="1" x14ac:dyDescent="0.3">
      <c r="A47" s="299"/>
      <c r="B47" s="296"/>
      <c r="C47" s="296"/>
      <c r="D47" s="300"/>
      <c r="E47" s="495" t="s">
        <v>18</v>
      </c>
      <c r="F47" s="298" t="s">
        <v>19</v>
      </c>
      <c r="G47" s="298" t="s">
        <v>22</v>
      </c>
      <c r="H47" s="298" t="s">
        <v>23</v>
      </c>
      <c r="I47" s="496" t="s">
        <v>24</v>
      </c>
      <c r="J47" s="494"/>
    </row>
    <row r="48" spans="1:10" ht="14.1" customHeight="1" x14ac:dyDescent="0.3">
      <c r="A48" s="498" t="s">
        <v>2</v>
      </c>
      <c r="B48" s="452"/>
      <c r="C48" s="452"/>
      <c r="D48" s="499"/>
      <c r="E48" s="495"/>
      <c r="F48" s="298" t="s">
        <v>20</v>
      </c>
      <c r="G48" s="298" t="s">
        <v>20</v>
      </c>
      <c r="H48" s="298" t="s">
        <v>25</v>
      </c>
      <c r="I48" s="497"/>
      <c r="J48" s="298" t="s">
        <v>27</v>
      </c>
    </row>
    <row r="49" spans="1:11" ht="14.1" customHeight="1" x14ac:dyDescent="0.3">
      <c r="A49" s="489">
        <v>1</v>
      </c>
      <c r="B49" s="490"/>
      <c r="C49" s="490"/>
      <c r="D49" s="491"/>
      <c r="E49" s="30">
        <v>2</v>
      </c>
      <c r="F49" s="93">
        <v>3</v>
      </c>
      <c r="G49" s="93">
        <v>4</v>
      </c>
      <c r="H49" s="93">
        <v>5</v>
      </c>
      <c r="I49" s="93">
        <v>6</v>
      </c>
      <c r="J49" s="93">
        <v>7</v>
      </c>
    </row>
    <row r="50" spans="1:11" ht="12.9" customHeight="1" x14ac:dyDescent="0.3">
      <c r="A50" s="202" t="s">
        <v>8</v>
      </c>
      <c r="B50" s="60"/>
      <c r="C50" s="47"/>
      <c r="D50" s="210"/>
      <c r="E50" s="186"/>
      <c r="F50" s="16"/>
      <c r="G50" s="16"/>
      <c r="H50" s="16"/>
      <c r="I50" s="16"/>
      <c r="J50" s="16"/>
    </row>
    <row r="51" spans="1:11" ht="12.9" customHeight="1" x14ac:dyDescent="0.3">
      <c r="A51" s="11"/>
      <c r="B51" s="444" t="s">
        <v>9</v>
      </c>
      <c r="C51" s="445"/>
      <c r="D51" s="446"/>
      <c r="E51" s="53" t="s">
        <v>146</v>
      </c>
      <c r="F51" s="14"/>
      <c r="G51" s="14"/>
      <c r="H51" s="14"/>
      <c r="I51" s="14"/>
      <c r="J51" s="14"/>
    </row>
    <row r="52" spans="1:11" ht="12.9" customHeight="1" x14ac:dyDescent="0.3">
      <c r="A52" s="11"/>
      <c r="B52" s="155"/>
      <c r="C52" s="444" t="s">
        <v>9</v>
      </c>
      <c r="D52" s="446"/>
      <c r="E52" s="53" t="s">
        <v>139</v>
      </c>
      <c r="F52" s="14">
        <v>50155</v>
      </c>
      <c r="G52" s="14">
        <v>37330</v>
      </c>
      <c r="H52" s="14">
        <v>12670</v>
      </c>
      <c r="I52" s="14">
        <f>SUM(G52:H52)</f>
        <v>50000</v>
      </c>
      <c r="J52" s="14">
        <v>50000</v>
      </c>
    </row>
    <row r="53" spans="1:11" ht="12.9" customHeight="1" x14ac:dyDescent="0.3">
      <c r="A53" s="11"/>
      <c r="B53" s="444" t="s">
        <v>10</v>
      </c>
      <c r="C53" s="445"/>
      <c r="D53" s="446"/>
      <c r="E53" s="53" t="s">
        <v>147</v>
      </c>
      <c r="F53" s="14"/>
      <c r="G53" s="14"/>
      <c r="H53" s="14"/>
      <c r="I53" s="14"/>
      <c r="J53" s="14"/>
    </row>
    <row r="54" spans="1:11" ht="12.9" customHeight="1" x14ac:dyDescent="0.3">
      <c r="A54" s="11"/>
      <c r="B54" s="155"/>
      <c r="C54" s="444" t="s">
        <v>55</v>
      </c>
      <c r="D54" s="446"/>
      <c r="E54" s="53" t="s">
        <v>140</v>
      </c>
      <c r="F54" s="14">
        <v>32125</v>
      </c>
      <c r="G54" s="14">
        <v>51295.12</v>
      </c>
      <c r="H54" s="14">
        <v>-7795.12</v>
      </c>
      <c r="I54" s="14">
        <f>SUM(G54:H54)</f>
        <v>43500</v>
      </c>
      <c r="J54" s="14">
        <v>50000</v>
      </c>
    </row>
    <row r="55" spans="1:11" ht="12.9" customHeight="1" x14ac:dyDescent="0.3">
      <c r="A55" s="11"/>
      <c r="B55" s="444" t="s">
        <v>11</v>
      </c>
      <c r="C55" s="445"/>
      <c r="D55" s="446"/>
      <c r="E55" s="53" t="s">
        <v>148</v>
      </c>
      <c r="F55" s="14"/>
      <c r="G55" s="14"/>
      <c r="H55" s="14"/>
      <c r="I55" s="14"/>
      <c r="J55" s="14"/>
    </row>
    <row r="56" spans="1:11" ht="12.9" customHeight="1" x14ac:dyDescent="0.3">
      <c r="A56" s="11"/>
      <c r="B56" s="155"/>
      <c r="C56" s="444" t="s">
        <v>36</v>
      </c>
      <c r="D56" s="446"/>
      <c r="E56" s="53" t="s">
        <v>141</v>
      </c>
      <c r="F56" s="14">
        <v>21973.19</v>
      </c>
      <c r="G56" s="14">
        <v>13450</v>
      </c>
      <c r="H56" s="14">
        <v>59050</v>
      </c>
      <c r="I56" s="14">
        <f>SUM(G56:H56)</f>
        <v>72500</v>
      </c>
      <c r="J56" s="14">
        <v>100000</v>
      </c>
    </row>
    <row r="57" spans="1:11" ht="12.9" customHeight="1" x14ac:dyDescent="0.3">
      <c r="A57" s="11"/>
      <c r="B57" s="444" t="s">
        <v>94</v>
      </c>
      <c r="C57" s="445"/>
      <c r="D57" s="446"/>
      <c r="E57" s="53" t="s">
        <v>150</v>
      </c>
      <c r="F57" s="19"/>
      <c r="G57" s="19"/>
      <c r="H57" s="19"/>
      <c r="I57" s="19"/>
      <c r="J57" s="19"/>
      <c r="K57" s="258"/>
    </row>
    <row r="58" spans="1:11" ht="12.9" customHeight="1" x14ac:dyDescent="0.3">
      <c r="A58" s="11"/>
      <c r="B58" s="155"/>
      <c r="C58" s="444" t="s">
        <v>221</v>
      </c>
      <c r="D58" s="446"/>
      <c r="E58" s="53" t="s">
        <v>144</v>
      </c>
      <c r="F58" s="22">
        <v>0</v>
      </c>
      <c r="G58" s="22">
        <v>17708.14</v>
      </c>
      <c r="H58" s="22">
        <v>3891.86</v>
      </c>
      <c r="I58" s="22">
        <f>SUM(G58:H58)</f>
        <v>21600</v>
      </c>
      <c r="J58" s="14">
        <v>0</v>
      </c>
    </row>
    <row r="59" spans="1:11" ht="12.9" customHeight="1" x14ac:dyDescent="0.3">
      <c r="A59" s="11"/>
      <c r="B59" s="155"/>
      <c r="C59" s="444" t="s">
        <v>44</v>
      </c>
      <c r="D59" s="446"/>
      <c r="E59" s="53" t="s">
        <v>144</v>
      </c>
      <c r="F59" s="22">
        <v>17206.36</v>
      </c>
      <c r="G59" s="22">
        <v>12096</v>
      </c>
      <c r="H59" s="22">
        <v>9504</v>
      </c>
      <c r="I59" s="22">
        <f>SUM(G59:H59)</f>
        <v>21600</v>
      </c>
      <c r="J59" s="22">
        <v>21600</v>
      </c>
    </row>
    <row r="60" spans="1:11" ht="12.9" customHeight="1" x14ac:dyDescent="0.3">
      <c r="A60" s="11"/>
      <c r="B60" s="155"/>
      <c r="C60" s="444" t="s">
        <v>137</v>
      </c>
      <c r="D60" s="446"/>
      <c r="E60" s="53" t="s">
        <v>145</v>
      </c>
      <c r="F60" s="22">
        <v>22176</v>
      </c>
      <c r="G60" s="22">
        <v>0</v>
      </c>
      <c r="H60" s="22">
        <v>1000</v>
      </c>
      <c r="I60" s="22">
        <f>SUM(G60:H60)</f>
        <v>1000</v>
      </c>
      <c r="J60" s="22">
        <v>24192</v>
      </c>
    </row>
    <row r="61" spans="1:11" ht="12.9" customHeight="1" x14ac:dyDescent="0.3">
      <c r="A61" s="11"/>
      <c r="B61" s="218"/>
      <c r="C61" s="218" t="s">
        <v>272</v>
      </c>
      <c r="D61" s="220"/>
      <c r="E61" s="53" t="s">
        <v>236</v>
      </c>
      <c r="F61" s="22">
        <v>0</v>
      </c>
      <c r="G61" s="22">
        <v>0</v>
      </c>
      <c r="H61" s="22">
        <v>0</v>
      </c>
      <c r="I61" s="22">
        <v>0</v>
      </c>
      <c r="J61" s="22">
        <v>1000</v>
      </c>
    </row>
    <row r="62" spans="1:11" ht="12.9" customHeight="1" x14ac:dyDescent="0.3">
      <c r="A62" s="11"/>
      <c r="B62" s="468" t="s">
        <v>77</v>
      </c>
      <c r="C62" s="447"/>
      <c r="D62" s="446"/>
      <c r="E62" s="53" t="s">
        <v>188</v>
      </c>
      <c r="F62" s="14"/>
      <c r="G62" s="14"/>
      <c r="H62" s="14"/>
      <c r="I62" s="14"/>
      <c r="J62" s="14"/>
    </row>
    <row r="63" spans="1:11" ht="12.9" customHeight="1" x14ac:dyDescent="0.3">
      <c r="A63" s="11"/>
      <c r="B63" s="158"/>
      <c r="C63" s="468" t="s">
        <v>124</v>
      </c>
      <c r="D63" s="446"/>
      <c r="E63" s="53" t="s">
        <v>191</v>
      </c>
      <c r="F63" s="22">
        <v>0</v>
      </c>
      <c r="G63" s="22">
        <v>0</v>
      </c>
      <c r="H63" s="22">
        <v>0</v>
      </c>
      <c r="I63" s="22">
        <f>SUM(G63:H63)</f>
        <v>0</v>
      </c>
      <c r="J63" s="22">
        <v>0</v>
      </c>
    </row>
    <row r="64" spans="1:11" ht="12.9" customHeight="1" x14ac:dyDescent="0.3">
      <c r="A64" s="11"/>
      <c r="B64" s="274"/>
      <c r="C64" s="274" t="s">
        <v>379</v>
      </c>
      <c r="D64" s="271"/>
      <c r="E64" s="167"/>
      <c r="F64" s="22">
        <v>8700</v>
      </c>
      <c r="G64" s="22">
        <v>0</v>
      </c>
      <c r="H64" s="22">
        <v>0</v>
      </c>
      <c r="I64" s="22">
        <v>0</v>
      </c>
      <c r="J64" s="22">
        <v>0</v>
      </c>
    </row>
    <row r="65" spans="1:10" ht="12.9" customHeight="1" x14ac:dyDescent="0.3">
      <c r="A65" s="11"/>
      <c r="B65" s="164" t="s">
        <v>254</v>
      </c>
      <c r="C65" s="156"/>
      <c r="D65" s="157"/>
      <c r="E65" s="168" t="s">
        <v>192</v>
      </c>
      <c r="F65" s="419"/>
      <c r="G65" s="419"/>
      <c r="H65" s="419"/>
      <c r="I65" s="419"/>
      <c r="J65" s="419"/>
    </row>
    <row r="66" spans="1:10" ht="12.9" customHeight="1" x14ac:dyDescent="0.3">
      <c r="A66" s="11"/>
      <c r="B66" s="164"/>
      <c r="C66" s="164" t="s">
        <v>125</v>
      </c>
      <c r="D66" s="165"/>
      <c r="E66" s="168" t="s">
        <v>193</v>
      </c>
      <c r="F66" s="169">
        <v>0</v>
      </c>
      <c r="G66" s="169">
        <v>0</v>
      </c>
      <c r="H66" s="169">
        <v>6000</v>
      </c>
      <c r="I66" s="169">
        <f>SUM(G66:H66)</f>
        <v>6000</v>
      </c>
      <c r="J66" s="169">
        <v>6000</v>
      </c>
    </row>
    <row r="67" spans="1:10" ht="12.9" customHeight="1" x14ac:dyDescent="0.3">
      <c r="A67" s="11"/>
      <c r="B67" s="164" t="s">
        <v>255</v>
      </c>
      <c r="C67" s="164"/>
      <c r="D67" s="165"/>
      <c r="E67" s="168" t="s">
        <v>195</v>
      </c>
      <c r="F67" s="17"/>
      <c r="G67" s="17"/>
      <c r="H67" s="17"/>
      <c r="I67" s="17"/>
      <c r="J67" s="17"/>
    </row>
    <row r="68" spans="1:10" ht="12.9" customHeight="1" x14ac:dyDescent="0.3">
      <c r="A68" s="11"/>
      <c r="B68" s="164"/>
      <c r="C68" s="164" t="s">
        <v>129</v>
      </c>
      <c r="D68" s="165"/>
      <c r="E68" s="168" t="s">
        <v>199</v>
      </c>
      <c r="F68" s="14">
        <v>0</v>
      </c>
      <c r="G68" s="14">
        <v>0</v>
      </c>
      <c r="H68" s="14">
        <v>10000</v>
      </c>
      <c r="I68" s="14">
        <f>SUM(G68:H68)</f>
        <v>10000</v>
      </c>
      <c r="J68" s="169">
        <v>10000</v>
      </c>
    </row>
    <row r="69" spans="1:10" ht="12.9" customHeight="1" x14ac:dyDescent="0.3">
      <c r="A69" s="11"/>
      <c r="B69" s="164"/>
      <c r="C69" s="164" t="s">
        <v>226</v>
      </c>
      <c r="D69" s="165"/>
      <c r="E69" s="168" t="s">
        <v>227</v>
      </c>
      <c r="F69" s="14">
        <v>0</v>
      </c>
      <c r="G69" s="14">
        <v>0</v>
      </c>
      <c r="H69" s="14">
        <v>10000</v>
      </c>
      <c r="I69" s="14">
        <f>SUM(G69:H69)</f>
        <v>10000</v>
      </c>
      <c r="J69" s="169">
        <v>10000</v>
      </c>
    </row>
    <row r="70" spans="1:10" ht="12.9" customHeight="1" x14ac:dyDescent="0.3">
      <c r="A70" s="11"/>
      <c r="B70" s="398"/>
      <c r="C70" s="398" t="s">
        <v>485</v>
      </c>
      <c r="D70" s="399"/>
      <c r="E70" s="168" t="s">
        <v>490</v>
      </c>
      <c r="F70" s="14">
        <v>0</v>
      </c>
      <c r="G70" s="14">
        <v>0</v>
      </c>
      <c r="H70" s="14">
        <v>0</v>
      </c>
      <c r="I70" s="14">
        <v>0</v>
      </c>
      <c r="J70" s="169">
        <v>250000</v>
      </c>
    </row>
    <row r="71" spans="1:10" ht="12.9" customHeight="1" x14ac:dyDescent="0.3">
      <c r="A71" s="11"/>
      <c r="B71" s="161" t="s">
        <v>43</v>
      </c>
      <c r="C71" s="164"/>
      <c r="D71" s="165"/>
      <c r="E71" s="168"/>
      <c r="F71" s="17">
        <f>SUM(F52:F67)</f>
        <v>152335.54999999999</v>
      </c>
      <c r="G71" s="17">
        <f>SUM(G52:G67)</f>
        <v>131879.26</v>
      </c>
      <c r="H71" s="17">
        <f>SUM(H52:H69)</f>
        <v>104320.73999999999</v>
      </c>
      <c r="I71" s="17">
        <f>SUM(I52:I69)</f>
        <v>236200</v>
      </c>
      <c r="J71" s="17">
        <f>SUM(J52:J70)</f>
        <v>522792</v>
      </c>
    </row>
    <row r="72" spans="1:10" ht="12.9" customHeight="1" x14ac:dyDescent="0.3">
      <c r="A72" s="459" t="s">
        <v>16</v>
      </c>
      <c r="B72" s="442"/>
      <c r="C72" s="442"/>
      <c r="D72" s="443"/>
      <c r="E72" s="166"/>
      <c r="F72" s="17"/>
      <c r="G72" s="17"/>
      <c r="H72" s="17"/>
      <c r="I72" s="17"/>
      <c r="J72" s="44"/>
    </row>
    <row r="73" spans="1:10" ht="12.9" customHeight="1" x14ac:dyDescent="0.3">
      <c r="A73" s="39"/>
      <c r="B73" s="445" t="s">
        <v>107</v>
      </c>
      <c r="C73" s="445"/>
      <c r="D73" s="446"/>
      <c r="E73" s="53" t="s">
        <v>206</v>
      </c>
      <c r="F73" s="17"/>
      <c r="G73" s="17"/>
      <c r="H73" s="17"/>
      <c r="I73" s="17"/>
      <c r="J73" s="17"/>
    </row>
    <row r="74" spans="1:10" ht="12.9" customHeight="1" x14ac:dyDescent="0.3">
      <c r="A74" s="39"/>
      <c r="B74" s="183"/>
      <c r="C74" s="180" t="s">
        <v>256</v>
      </c>
      <c r="D74" s="181"/>
      <c r="E74" s="53" t="s">
        <v>217</v>
      </c>
      <c r="F74" s="53"/>
      <c r="G74" s="17"/>
      <c r="H74" s="17"/>
      <c r="I74" s="17"/>
      <c r="J74" s="17"/>
    </row>
    <row r="75" spans="1:10" ht="12.9" customHeight="1" x14ac:dyDescent="0.3">
      <c r="A75" s="39"/>
      <c r="B75" s="162"/>
      <c r="C75" s="12" t="s">
        <v>306</v>
      </c>
      <c r="D75" s="45"/>
      <c r="E75" s="53" t="s">
        <v>354</v>
      </c>
      <c r="F75" s="14">
        <v>0</v>
      </c>
      <c r="G75" s="14">
        <v>0</v>
      </c>
      <c r="H75" s="14">
        <v>12000</v>
      </c>
      <c r="I75" s="14">
        <f>SUM(G75:H75)</f>
        <v>12000</v>
      </c>
      <c r="J75" s="169">
        <v>0</v>
      </c>
    </row>
    <row r="76" spans="1:10" ht="12.9" customHeight="1" x14ac:dyDescent="0.3">
      <c r="A76" s="39"/>
      <c r="B76" s="162"/>
      <c r="C76" s="6" t="s">
        <v>307</v>
      </c>
      <c r="D76" s="45"/>
      <c r="E76" s="44"/>
      <c r="F76" s="14">
        <v>48761.8</v>
      </c>
      <c r="G76" s="14">
        <v>0</v>
      </c>
      <c r="H76" s="14">
        <v>0</v>
      </c>
      <c r="I76" s="14">
        <f>SUM(G76:H76)</f>
        <v>0</v>
      </c>
      <c r="J76" s="52">
        <v>0</v>
      </c>
    </row>
    <row r="77" spans="1:10" ht="12.9" customHeight="1" x14ac:dyDescent="0.3">
      <c r="A77" s="39"/>
      <c r="B77" s="162"/>
      <c r="C77" s="444" t="s">
        <v>136</v>
      </c>
      <c r="D77" s="467"/>
      <c r="E77" s="53" t="s">
        <v>209</v>
      </c>
      <c r="F77" s="14">
        <v>0</v>
      </c>
      <c r="G77" s="14">
        <v>0</v>
      </c>
      <c r="H77" s="14">
        <v>0</v>
      </c>
      <c r="I77" s="14">
        <v>0</v>
      </c>
      <c r="J77" s="169">
        <v>0</v>
      </c>
    </row>
    <row r="78" spans="1:10" ht="12.9" customHeight="1" x14ac:dyDescent="0.3">
      <c r="A78" s="39"/>
      <c r="B78" s="162"/>
      <c r="C78" s="6" t="s">
        <v>308</v>
      </c>
      <c r="D78" s="45"/>
      <c r="E78" s="44"/>
      <c r="F78" s="14">
        <v>5000</v>
      </c>
      <c r="G78" s="14">
        <v>0</v>
      </c>
      <c r="H78" s="14">
        <v>0</v>
      </c>
      <c r="I78" s="14">
        <f>SUM(G78:H78)</f>
        <v>0</v>
      </c>
      <c r="J78" s="169">
        <v>0</v>
      </c>
    </row>
    <row r="79" spans="1:10" ht="12.9" customHeight="1" x14ac:dyDescent="0.3">
      <c r="A79" s="39"/>
      <c r="B79" s="162"/>
      <c r="C79" s="6" t="s">
        <v>309</v>
      </c>
      <c r="D79" s="45"/>
      <c r="E79" s="44"/>
      <c r="F79" s="14">
        <v>5000</v>
      </c>
      <c r="G79" s="14">
        <v>0</v>
      </c>
      <c r="H79" s="14">
        <v>0</v>
      </c>
      <c r="I79" s="14">
        <f>SUM(G79:H79)</f>
        <v>0</v>
      </c>
      <c r="J79" s="169">
        <v>0</v>
      </c>
    </row>
    <row r="80" spans="1:10" ht="12.9" customHeight="1" x14ac:dyDescent="0.3">
      <c r="A80" s="39"/>
      <c r="B80" s="442" t="s">
        <v>111</v>
      </c>
      <c r="C80" s="442"/>
      <c r="D80" s="443"/>
      <c r="E80" s="166"/>
      <c r="F80" s="17">
        <f>SUM(F73:F79)</f>
        <v>58761.8</v>
      </c>
      <c r="G80" s="17">
        <f>SUM(G73:G79)</f>
        <v>0</v>
      </c>
      <c r="H80" s="17">
        <f>SUM(H75:H79)</f>
        <v>12000</v>
      </c>
      <c r="I80" s="17">
        <f>SUM(I75:I79)</f>
        <v>12000</v>
      </c>
      <c r="J80" s="17">
        <f>SUM(J75:J79)</f>
        <v>0</v>
      </c>
    </row>
    <row r="81" spans="1:10" ht="12.9" customHeight="1" thickBot="1" x14ac:dyDescent="0.35">
      <c r="A81" s="463" t="s">
        <v>17</v>
      </c>
      <c r="B81" s="464"/>
      <c r="C81" s="464"/>
      <c r="D81" s="465"/>
      <c r="E81" s="30"/>
      <c r="F81" s="160">
        <f>SUM(F36,F71,F80)</f>
        <v>1364001.1700000002</v>
      </c>
      <c r="G81" s="160">
        <f>SUM(G36,G71,G80)</f>
        <v>694340.03</v>
      </c>
      <c r="H81" s="160">
        <f>SUM(H36,H71,H80)</f>
        <v>652518.97</v>
      </c>
      <c r="I81" s="160">
        <f>SUM(I36,I71,I80)</f>
        <v>1346859</v>
      </c>
      <c r="J81" s="246">
        <f>SUM(J71,J36)</f>
        <v>1846268</v>
      </c>
    </row>
    <row r="82" spans="1:10" s="372" customFormat="1" ht="12.9" customHeight="1" thickTop="1" x14ac:dyDescent="0.3">
      <c r="A82" s="372" t="s">
        <v>29</v>
      </c>
      <c r="E82" s="374" t="s">
        <v>31</v>
      </c>
      <c r="F82" s="375"/>
      <c r="G82" s="375"/>
      <c r="H82" s="375" t="s">
        <v>32</v>
      </c>
      <c r="I82" s="375"/>
      <c r="J82" s="375"/>
    </row>
    <row r="83" spans="1:10" s="372" customFormat="1" ht="12.9" customHeight="1" x14ac:dyDescent="0.3">
      <c r="E83" s="376"/>
      <c r="F83" s="375"/>
      <c r="G83" s="375"/>
      <c r="H83" s="375"/>
      <c r="I83" s="375"/>
      <c r="J83" s="375"/>
    </row>
    <row r="84" spans="1:10" s="372" customFormat="1" ht="12.9" customHeight="1" x14ac:dyDescent="0.3">
      <c r="E84" s="376"/>
      <c r="F84" s="375"/>
      <c r="G84" s="375"/>
      <c r="H84" s="375"/>
      <c r="I84" s="375"/>
      <c r="J84" s="375"/>
    </row>
    <row r="85" spans="1:10" s="372" customFormat="1" ht="12.9" customHeight="1" x14ac:dyDescent="0.3">
      <c r="A85" s="373" t="s">
        <v>61</v>
      </c>
      <c r="B85" s="373"/>
      <c r="E85" s="500" t="s">
        <v>33</v>
      </c>
      <c r="F85" s="500"/>
      <c r="G85" s="500"/>
      <c r="H85" s="501" t="s">
        <v>34</v>
      </c>
      <c r="I85" s="501"/>
      <c r="J85" s="501"/>
    </row>
    <row r="86" spans="1:10" s="372" customFormat="1" ht="12.9" customHeight="1" x14ac:dyDescent="0.3">
      <c r="A86" s="372" t="s">
        <v>62</v>
      </c>
      <c r="E86" s="502" t="s">
        <v>305</v>
      </c>
      <c r="F86" s="502"/>
      <c r="G86" s="502"/>
      <c r="H86" s="503" t="s">
        <v>369</v>
      </c>
      <c r="I86" s="503"/>
      <c r="J86" s="503"/>
    </row>
    <row r="87" spans="1:10" s="372" customFormat="1" ht="14.1" customHeight="1" x14ac:dyDescent="0.3">
      <c r="F87" s="384"/>
      <c r="G87" s="384"/>
      <c r="H87" s="384"/>
      <c r="I87" s="384"/>
      <c r="J87" s="384"/>
    </row>
  </sheetData>
  <mergeCells count="46">
    <mergeCell ref="E85:G85"/>
    <mergeCell ref="H85:J85"/>
    <mergeCell ref="E86:G86"/>
    <mergeCell ref="H86:J86"/>
    <mergeCell ref="C63:D63"/>
    <mergeCell ref="A81:D81"/>
    <mergeCell ref="A72:D72"/>
    <mergeCell ref="B73:D73"/>
    <mergeCell ref="C77:D77"/>
    <mergeCell ref="B80:D80"/>
    <mergeCell ref="C56:D56"/>
    <mergeCell ref="C58:D58"/>
    <mergeCell ref="C59:D59"/>
    <mergeCell ref="C60:D60"/>
    <mergeCell ref="B62:D62"/>
    <mergeCell ref="B57:D57"/>
    <mergeCell ref="A6:J6"/>
    <mergeCell ref="A7:J7"/>
    <mergeCell ref="A8:D8"/>
    <mergeCell ref="G9:I9"/>
    <mergeCell ref="J9:J10"/>
    <mergeCell ref="E10:E11"/>
    <mergeCell ref="I10:I11"/>
    <mergeCell ref="A10:D11"/>
    <mergeCell ref="G10:G11"/>
    <mergeCell ref="H10:H11"/>
    <mergeCell ref="A12:D12"/>
    <mergeCell ref="B51:D51"/>
    <mergeCell ref="B53:D53"/>
    <mergeCell ref="B55:D55"/>
    <mergeCell ref="A14:D14"/>
    <mergeCell ref="B15:D15"/>
    <mergeCell ref="C16:D16"/>
    <mergeCell ref="B17:D17"/>
    <mergeCell ref="C18:D18"/>
    <mergeCell ref="B36:D36"/>
    <mergeCell ref="C34:D34"/>
    <mergeCell ref="C52:D52"/>
    <mergeCell ref="C54:D54"/>
    <mergeCell ref="A49:D49"/>
    <mergeCell ref="A45:D45"/>
    <mergeCell ref="G46:I46"/>
    <mergeCell ref="J46:J47"/>
    <mergeCell ref="E47:E48"/>
    <mergeCell ref="I47:I48"/>
    <mergeCell ref="A48:D48"/>
  </mergeCells>
  <pageMargins left="1.22" right="0.3" top="0.21" bottom="0.11" header="0" footer="0"/>
  <pageSetup paperSize="25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J75"/>
  <sheetViews>
    <sheetView workbookViewId="0">
      <selection activeCell="L12" sqref="L12"/>
    </sheetView>
  </sheetViews>
  <sheetFormatPr defaultColWidth="9.109375" defaultRowHeight="14.1" customHeight="1" x14ac:dyDescent="0.3"/>
  <cols>
    <col min="1" max="1" width="3.33203125" style="40" customWidth="1"/>
    <col min="2" max="2" width="3.5546875" style="40" customWidth="1"/>
    <col min="3" max="3" width="2.88671875" style="40" customWidth="1"/>
    <col min="4" max="4" width="41.33203125" style="40" customWidth="1"/>
    <col min="5" max="5" width="16.109375" style="40" customWidth="1"/>
    <col min="6" max="6" width="16" style="23" customWidth="1"/>
    <col min="7" max="7" width="16.33203125" style="23" customWidth="1"/>
    <col min="8" max="8" width="16" style="23" customWidth="1"/>
    <col min="9" max="9" width="15.88671875" style="23" customWidth="1"/>
    <col min="10" max="10" width="16.109375" style="23" customWidth="1"/>
    <col min="11" max="16384" width="9.109375" style="40"/>
  </cols>
  <sheetData>
    <row r="1" spans="1:10" ht="14.1" customHeight="1" x14ac:dyDescent="0.3">
      <c r="J1" s="212"/>
    </row>
    <row r="2" spans="1:10" ht="14.1" customHeight="1" x14ac:dyDescent="0.3">
      <c r="J2" s="41"/>
    </row>
    <row r="3" spans="1:10" s="31" customFormat="1" ht="14.1" customHeight="1" x14ac:dyDescent="0.3">
      <c r="A3" s="409" t="s">
        <v>385</v>
      </c>
      <c r="B3" s="410"/>
      <c r="C3" s="410" t="s">
        <v>386</v>
      </c>
      <c r="D3" s="410"/>
      <c r="E3" s="360"/>
      <c r="F3" s="49"/>
      <c r="G3" s="49"/>
      <c r="H3" s="49"/>
      <c r="I3" s="49"/>
      <c r="J3" s="208"/>
    </row>
    <row r="4" spans="1:10" ht="14.1" customHeight="1" x14ac:dyDescent="0.3">
      <c r="A4" s="462"/>
      <c r="B4" s="462"/>
      <c r="C4" s="462"/>
      <c r="D4" s="462"/>
      <c r="E4" s="462"/>
      <c r="F4" s="462"/>
      <c r="G4" s="462"/>
      <c r="H4" s="462"/>
      <c r="I4" s="462"/>
      <c r="J4" s="462"/>
    </row>
    <row r="6" spans="1:10" ht="14.1" customHeight="1" thickBot="1" x14ac:dyDescent="0.35">
      <c r="A6" s="505" t="s">
        <v>86</v>
      </c>
      <c r="B6" s="505"/>
      <c r="C6" s="505"/>
      <c r="D6" s="505"/>
      <c r="J6" s="212" t="s">
        <v>271</v>
      </c>
    </row>
    <row r="7" spans="1:10" ht="14.1" customHeight="1" thickBot="1" x14ac:dyDescent="0.35">
      <c r="A7" s="25"/>
      <c r="B7" s="26"/>
      <c r="C7" s="26"/>
      <c r="D7" s="26"/>
      <c r="E7" s="27"/>
      <c r="F7" s="303"/>
      <c r="G7" s="471" t="s">
        <v>21</v>
      </c>
      <c r="H7" s="471"/>
      <c r="I7" s="471"/>
      <c r="J7" s="439" t="s">
        <v>26</v>
      </c>
    </row>
    <row r="8" spans="1:10" ht="14.1" customHeight="1" x14ac:dyDescent="0.3">
      <c r="A8" s="476" t="s">
        <v>2</v>
      </c>
      <c r="B8" s="477"/>
      <c r="C8" s="477"/>
      <c r="D8" s="478"/>
      <c r="E8" s="472" t="s">
        <v>18</v>
      </c>
      <c r="F8" s="304" t="s">
        <v>19</v>
      </c>
      <c r="G8" s="474" t="s">
        <v>20</v>
      </c>
      <c r="H8" s="474" t="s">
        <v>25</v>
      </c>
      <c r="I8" s="474" t="s">
        <v>24</v>
      </c>
      <c r="J8" s="440"/>
    </row>
    <row r="9" spans="1:10" ht="14.1" customHeight="1" thickBot="1" x14ac:dyDescent="0.35">
      <c r="A9" s="479"/>
      <c r="B9" s="480"/>
      <c r="C9" s="480"/>
      <c r="D9" s="481"/>
      <c r="E9" s="473"/>
      <c r="F9" s="318" t="s">
        <v>20</v>
      </c>
      <c r="G9" s="475"/>
      <c r="H9" s="475"/>
      <c r="I9" s="475"/>
      <c r="J9" s="318" t="s">
        <v>27</v>
      </c>
    </row>
    <row r="10" spans="1:10" ht="14.1" customHeight="1" x14ac:dyDescent="0.3">
      <c r="A10" s="482"/>
      <c r="B10" s="483"/>
      <c r="C10" s="483"/>
      <c r="D10" s="507"/>
      <c r="E10" s="314"/>
      <c r="F10" s="319"/>
      <c r="G10" s="319"/>
      <c r="H10" s="319"/>
      <c r="I10" s="319"/>
      <c r="J10" s="319"/>
    </row>
    <row r="11" spans="1:10" ht="14.1" customHeight="1" x14ac:dyDescent="0.3">
      <c r="A11" s="459" t="s">
        <v>83</v>
      </c>
      <c r="B11" s="442"/>
      <c r="C11" s="442"/>
      <c r="D11" s="443"/>
      <c r="E11" s="315"/>
      <c r="F11" s="14"/>
      <c r="G11" s="14"/>
      <c r="H11" s="14"/>
      <c r="I11" s="14"/>
      <c r="J11" s="14"/>
    </row>
    <row r="12" spans="1:10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445" t="s">
        <v>4</v>
      </c>
      <c r="D13" s="446"/>
      <c r="E13" s="101" t="s">
        <v>99</v>
      </c>
      <c r="F13" s="22">
        <v>1117508</v>
      </c>
      <c r="G13" s="22">
        <v>635124</v>
      </c>
      <c r="H13" s="22">
        <v>678888</v>
      </c>
      <c r="I13" s="22">
        <f>SUM(G13:H13)</f>
        <v>1314012</v>
      </c>
      <c r="J13" s="22">
        <v>1446132</v>
      </c>
    </row>
    <row r="14" spans="1:10" ht="14.1" customHeight="1" x14ac:dyDescent="0.3">
      <c r="A14" s="32"/>
      <c r="B14" s="445" t="s">
        <v>5</v>
      </c>
      <c r="C14" s="445"/>
      <c r="D14" s="446"/>
      <c r="E14" s="53" t="s">
        <v>185</v>
      </c>
      <c r="F14" s="417">
        <f>SUM(F16:F23)</f>
        <v>364550</v>
      </c>
      <c r="G14" s="417">
        <f t="shared" ref="G14:J14" si="0">SUM(G16:G23)</f>
        <v>202001</v>
      </c>
      <c r="H14" s="417">
        <f t="shared" si="0"/>
        <v>227001</v>
      </c>
      <c r="I14" s="417">
        <f t="shared" si="0"/>
        <v>429002</v>
      </c>
      <c r="J14" s="417">
        <f t="shared" si="0"/>
        <v>426022</v>
      </c>
    </row>
    <row r="15" spans="1:10" ht="14.1" customHeight="1" x14ac:dyDescent="0.3">
      <c r="A15" s="32"/>
      <c r="B15" s="31"/>
      <c r="C15" s="445" t="s">
        <v>6</v>
      </c>
      <c r="D15" s="446"/>
      <c r="E15" s="101" t="s">
        <v>100</v>
      </c>
      <c r="F15" s="22">
        <v>102000</v>
      </c>
      <c r="G15" s="22">
        <v>60000</v>
      </c>
      <c r="H15" s="22">
        <v>84000</v>
      </c>
      <c r="I15" s="22">
        <f t="shared" ref="I15:I23" si="1">SUM(G15:H15)</f>
        <v>144000</v>
      </c>
      <c r="J15" s="22">
        <v>120000</v>
      </c>
    </row>
    <row r="16" spans="1:10" ht="14.1" customHeight="1" x14ac:dyDescent="0.3">
      <c r="A16" s="32"/>
      <c r="B16" s="31"/>
      <c r="C16" s="252" t="s">
        <v>154</v>
      </c>
      <c r="D16" s="253"/>
      <c r="E16" s="256" t="s">
        <v>169</v>
      </c>
      <c r="F16" s="22">
        <v>67500</v>
      </c>
      <c r="G16" s="22">
        <v>33750</v>
      </c>
      <c r="H16" s="22">
        <v>33750</v>
      </c>
      <c r="I16" s="22">
        <f t="shared" si="1"/>
        <v>67500</v>
      </c>
      <c r="J16" s="22">
        <v>67500</v>
      </c>
    </row>
    <row r="17" spans="1:10" ht="14.1" customHeight="1" x14ac:dyDescent="0.3">
      <c r="A17" s="32"/>
      <c r="B17" s="31"/>
      <c r="C17" s="252" t="s">
        <v>155</v>
      </c>
      <c r="D17" s="253"/>
      <c r="E17" s="256" t="s">
        <v>170</v>
      </c>
      <c r="F17" s="22">
        <v>67500</v>
      </c>
      <c r="G17" s="22">
        <v>33750</v>
      </c>
      <c r="H17" s="22">
        <v>33750</v>
      </c>
      <c r="I17" s="22">
        <f t="shared" si="1"/>
        <v>67500</v>
      </c>
      <c r="J17" s="22">
        <v>67500</v>
      </c>
    </row>
    <row r="18" spans="1:10" ht="14.1" customHeight="1" x14ac:dyDescent="0.3">
      <c r="A18" s="32"/>
      <c r="B18" s="31"/>
      <c r="C18" s="252" t="s">
        <v>156</v>
      </c>
      <c r="D18" s="253"/>
      <c r="E18" s="256" t="s">
        <v>171</v>
      </c>
      <c r="F18" s="22">
        <v>20000</v>
      </c>
      <c r="G18" s="22">
        <v>25000</v>
      </c>
      <c r="H18" s="22">
        <v>5000</v>
      </c>
      <c r="I18" s="22">
        <f t="shared" si="1"/>
        <v>30000</v>
      </c>
      <c r="J18" s="22">
        <v>25000</v>
      </c>
    </row>
    <row r="19" spans="1:10" ht="14.1" customHeight="1" x14ac:dyDescent="0.3">
      <c r="A19" s="32"/>
      <c r="B19" s="31"/>
      <c r="C19" s="252" t="s">
        <v>159</v>
      </c>
      <c r="D19" s="253"/>
      <c r="E19" s="256" t="s">
        <v>174</v>
      </c>
      <c r="F19" s="22">
        <v>8000</v>
      </c>
      <c r="G19" s="22">
        <v>0</v>
      </c>
      <c r="H19" s="22">
        <v>0</v>
      </c>
      <c r="I19" s="22">
        <f t="shared" si="1"/>
        <v>0</v>
      </c>
      <c r="J19" s="22">
        <v>0</v>
      </c>
    </row>
    <row r="20" spans="1:10" ht="14.1" customHeight="1" x14ac:dyDescent="0.3">
      <c r="A20" s="32"/>
      <c r="B20" s="31"/>
      <c r="C20" s="252" t="s">
        <v>163</v>
      </c>
      <c r="D20" s="253"/>
      <c r="E20" s="256" t="s">
        <v>176</v>
      </c>
      <c r="F20" s="22">
        <v>0</v>
      </c>
      <c r="G20" s="22">
        <v>0</v>
      </c>
      <c r="H20" s="22">
        <v>0</v>
      </c>
      <c r="I20" s="22">
        <f t="shared" si="1"/>
        <v>0</v>
      </c>
      <c r="J20" s="22">
        <v>0</v>
      </c>
    </row>
    <row r="21" spans="1:10" ht="14.1" customHeight="1" x14ac:dyDescent="0.3">
      <c r="A21" s="32"/>
      <c r="B21" s="31"/>
      <c r="C21" s="252" t="s">
        <v>162</v>
      </c>
      <c r="D21" s="253"/>
      <c r="E21" s="256" t="s">
        <v>178</v>
      </c>
      <c r="F21" s="22">
        <v>101339</v>
      </c>
      <c r="G21" s="22">
        <v>0</v>
      </c>
      <c r="H21" s="22">
        <v>109501</v>
      </c>
      <c r="I21" s="22">
        <f t="shared" si="1"/>
        <v>109501</v>
      </c>
      <c r="J21" s="22">
        <v>120511</v>
      </c>
    </row>
    <row r="22" spans="1:10" ht="14.1" customHeight="1" x14ac:dyDescent="0.3">
      <c r="A22" s="32"/>
      <c r="B22" s="31"/>
      <c r="C22" s="252" t="s">
        <v>282</v>
      </c>
      <c r="D22" s="253"/>
      <c r="E22" s="256" t="s">
        <v>178</v>
      </c>
      <c r="F22" s="22">
        <v>80211</v>
      </c>
      <c r="G22" s="22">
        <v>109501</v>
      </c>
      <c r="H22" s="22">
        <v>0</v>
      </c>
      <c r="I22" s="22">
        <f t="shared" si="1"/>
        <v>109501</v>
      </c>
      <c r="J22" s="22">
        <v>120511</v>
      </c>
    </row>
    <row r="23" spans="1:10" ht="14.1" customHeight="1" x14ac:dyDescent="0.3">
      <c r="A23" s="32"/>
      <c r="B23" s="31"/>
      <c r="C23" s="252" t="s">
        <v>164</v>
      </c>
      <c r="D23" s="253"/>
      <c r="E23" s="256" t="s">
        <v>179</v>
      </c>
      <c r="F23" s="22">
        <v>20000</v>
      </c>
      <c r="G23" s="22">
        <v>0</v>
      </c>
      <c r="H23" s="22">
        <v>45000</v>
      </c>
      <c r="I23" s="22">
        <f t="shared" si="1"/>
        <v>45000</v>
      </c>
      <c r="J23" s="22">
        <v>25000</v>
      </c>
    </row>
    <row r="24" spans="1:10" ht="14.1" customHeight="1" x14ac:dyDescent="0.3">
      <c r="A24" s="32"/>
      <c r="B24" s="33" t="s">
        <v>81</v>
      </c>
      <c r="C24" s="33"/>
      <c r="D24" s="34"/>
      <c r="E24" s="53" t="s">
        <v>180</v>
      </c>
      <c r="F24" s="418">
        <f>SUM(F25:F28)</f>
        <v>173366.41999999998</v>
      </c>
      <c r="G24" s="418">
        <f t="shared" ref="G24:J24" si="2">SUM(G25:G28)</f>
        <v>91879.24</v>
      </c>
      <c r="H24" s="418">
        <f t="shared" si="2"/>
        <v>113327.76</v>
      </c>
      <c r="I24" s="418">
        <f t="shared" si="2"/>
        <v>205207</v>
      </c>
      <c r="J24" s="418">
        <f t="shared" si="2"/>
        <v>201981</v>
      </c>
    </row>
    <row r="25" spans="1:10" ht="14.1" customHeight="1" x14ac:dyDescent="0.3">
      <c r="A25" s="32"/>
      <c r="B25" s="31"/>
      <c r="C25" s="86" t="s">
        <v>165</v>
      </c>
      <c r="D25" s="84"/>
      <c r="E25" s="53" t="s">
        <v>181</v>
      </c>
      <c r="F25" s="22">
        <v>134100.96</v>
      </c>
      <c r="G25" s="22">
        <v>76214.880000000005</v>
      </c>
      <c r="H25" s="22">
        <v>81469.119999999995</v>
      </c>
      <c r="I25" s="14">
        <f>SUM(G25:H25)</f>
        <v>157684</v>
      </c>
      <c r="J25" s="14">
        <v>173538</v>
      </c>
    </row>
    <row r="26" spans="1:10" ht="14.1" customHeight="1" x14ac:dyDescent="0.3">
      <c r="A26" s="32"/>
      <c r="B26" s="31"/>
      <c r="C26" s="86" t="s">
        <v>166</v>
      </c>
      <c r="D26" s="84"/>
      <c r="E26" s="53" t="s">
        <v>182</v>
      </c>
      <c r="F26" s="22">
        <v>22350.16</v>
      </c>
      <c r="G26" s="22">
        <v>6053.56</v>
      </c>
      <c r="H26" s="22">
        <v>20229.439999999999</v>
      </c>
      <c r="I26" s="14">
        <f>SUM(G26:H26)</f>
        <v>26283</v>
      </c>
      <c r="J26" s="14">
        <v>6000</v>
      </c>
    </row>
    <row r="27" spans="1:10" ht="14.1" customHeight="1" x14ac:dyDescent="0.3">
      <c r="A27" s="32"/>
      <c r="B27" s="31"/>
      <c r="C27" s="86" t="s">
        <v>167</v>
      </c>
      <c r="D27" s="84"/>
      <c r="E27" s="53" t="s">
        <v>186</v>
      </c>
      <c r="F27" s="22">
        <v>11887.5</v>
      </c>
      <c r="G27" s="22">
        <v>6675</v>
      </c>
      <c r="H27" s="22">
        <v>7725</v>
      </c>
      <c r="I27" s="14">
        <f>SUM(G27:H27)</f>
        <v>14400</v>
      </c>
      <c r="J27" s="14">
        <v>16502</v>
      </c>
    </row>
    <row r="28" spans="1:10" ht="14.1" customHeight="1" x14ac:dyDescent="0.3">
      <c r="A28" s="32"/>
      <c r="B28" s="31"/>
      <c r="C28" s="86" t="s">
        <v>168</v>
      </c>
      <c r="D28" s="84"/>
      <c r="E28" s="53" t="s">
        <v>183</v>
      </c>
      <c r="F28" s="22">
        <v>5027.8</v>
      </c>
      <c r="G28" s="22">
        <v>2935.8</v>
      </c>
      <c r="H28" s="22">
        <v>3904.2</v>
      </c>
      <c r="I28" s="14">
        <f>SUM(G28:H28)</f>
        <v>6840</v>
      </c>
      <c r="J28" s="14">
        <v>5941</v>
      </c>
    </row>
    <row r="29" spans="1:10" ht="14.1" customHeight="1" x14ac:dyDescent="0.3">
      <c r="A29" s="32"/>
      <c r="B29" s="99" t="s">
        <v>7</v>
      </c>
      <c r="C29" s="98"/>
      <c r="E29" s="53" t="s">
        <v>187</v>
      </c>
      <c r="F29" s="14"/>
      <c r="G29" s="14"/>
      <c r="H29" s="14"/>
      <c r="I29" s="14"/>
      <c r="J29" s="14"/>
    </row>
    <row r="30" spans="1:10" ht="14.1" customHeight="1" x14ac:dyDescent="0.3">
      <c r="A30" s="32"/>
      <c r="B30" s="33"/>
      <c r="C30" s="100" t="s">
        <v>7</v>
      </c>
      <c r="D30" s="98"/>
      <c r="E30" s="53" t="s">
        <v>183</v>
      </c>
      <c r="F30" s="418">
        <f>SUM(F31:F32)</f>
        <v>126339</v>
      </c>
      <c r="G30" s="417"/>
      <c r="H30" s="417"/>
      <c r="I30" s="417"/>
      <c r="J30" s="417"/>
    </row>
    <row r="31" spans="1:10" ht="14.1" customHeight="1" x14ac:dyDescent="0.3">
      <c r="A31" s="32"/>
      <c r="B31" s="33"/>
      <c r="C31" s="468" t="s">
        <v>291</v>
      </c>
      <c r="D31" s="467"/>
      <c r="E31" s="53"/>
      <c r="F31" s="22">
        <v>25000</v>
      </c>
      <c r="G31" s="22">
        <v>0</v>
      </c>
      <c r="H31" s="22">
        <v>30000</v>
      </c>
      <c r="I31" s="22">
        <f>SUM(G31:H31)</f>
        <v>30000</v>
      </c>
      <c r="J31" s="22">
        <v>25000</v>
      </c>
    </row>
    <row r="32" spans="1:10" ht="14.1" customHeight="1" x14ac:dyDescent="0.3">
      <c r="A32" s="32"/>
      <c r="B32" s="33"/>
      <c r="C32" s="274" t="s">
        <v>380</v>
      </c>
      <c r="D32" s="273"/>
      <c r="E32" s="53"/>
      <c r="F32" s="22">
        <v>101339</v>
      </c>
      <c r="G32" s="22"/>
      <c r="H32" s="22"/>
      <c r="I32" s="22"/>
      <c r="J32" s="22"/>
    </row>
    <row r="33" spans="1:10" ht="14.1" customHeight="1" x14ac:dyDescent="0.3">
      <c r="A33" s="32"/>
      <c r="B33" s="442" t="s">
        <v>109</v>
      </c>
      <c r="C33" s="442"/>
      <c r="D33" s="443"/>
      <c r="E33" s="89"/>
      <c r="F33" s="17">
        <f>SUM(F13,F14,F15,F24,F30)</f>
        <v>1883763.42</v>
      </c>
      <c r="G33" s="17">
        <f>SUM(G13,G14,G15,G24,G31)</f>
        <v>989004.24</v>
      </c>
      <c r="H33" s="17">
        <f>SUM(H13,H14,H15,H24,H31)</f>
        <v>1133216.76</v>
      </c>
      <c r="I33" s="17">
        <f>SUM(I13,I14,I15,I24,I31)</f>
        <v>2122221</v>
      </c>
      <c r="J33" s="17">
        <f>SUM(J13,J14,J15,J24,J31)</f>
        <v>2219135</v>
      </c>
    </row>
    <row r="34" spans="1:10" s="20" customFormat="1" ht="14.1" customHeight="1" x14ac:dyDescent="0.3">
      <c r="A34" s="198"/>
      <c r="B34" s="56"/>
      <c r="C34" s="56"/>
      <c r="D34" s="56"/>
      <c r="E34" s="29"/>
      <c r="F34" s="209"/>
      <c r="G34" s="209"/>
      <c r="H34" s="209"/>
      <c r="I34" s="209"/>
      <c r="J34" s="209"/>
    </row>
    <row r="35" spans="1:10" s="20" customFormat="1" ht="14.1" customHeight="1" x14ac:dyDescent="0.3">
      <c r="A35" s="33"/>
      <c r="B35" s="289"/>
      <c r="C35" s="289"/>
      <c r="D35" s="289"/>
      <c r="E35" s="296"/>
      <c r="F35" s="59"/>
      <c r="G35" s="59"/>
      <c r="H35" s="59"/>
      <c r="I35" s="59"/>
      <c r="J35" s="59"/>
    </row>
    <row r="36" spans="1:10" s="20" customFormat="1" ht="14.1" customHeight="1" x14ac:dyDescent="0.3">
      <c r="A36" s="33"/>
      <c r="B36" s="289"/>
      <c r="C36" s="289"/>
      <c r="D36" s="289"/>
      <c r="E36" s="296"/>
      <c r="F36" s="59"/>
      <c r="G36" s="59"/>
      <c r="H36" s="59"/>
      <c r="I36" s="59"/>
    </row>
    <row r="37" spans="1:10" s="20" customFormat="1" ht="14.1" customHeight="1" x14ac:dyDescent="0.3">
      <c r="A37" s="33"/>
      <c r="B37" s="289"/>
      <c r="C37" s="289"/>
      <c r="D37" s="289"/>
      <c r="E37" s="296"/>
      <c r="F37" s="59"/>
      <c r="G37" s="59"/>
      <c r="H37" s="59"/>
      <c r="I37" s="59"/>
      <c r="J37" s="59"/>
    </row>
    <row r="38" spans="1:10" s="20" customFormat="1" ht="14.1" customHeight="1" x14ac:dyDescent="0.3">
      <c r="A38" s="33"/>
      <c r="B38" s="289"/>
      <c r="C38" s="289"/>
      <c r="D38" s="289"/>
      <c r="E38" s="296"/>
      <c r="F38" s="59"/>
      <c r="G38" s="59"/>
      <c r="H38" s="59"/>
      <c r="I38" s="59"/>
      <c r="J38" s="59"/>
    </row>
    <row r="39" spans="1:10" s="20" customFormat="1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  <c r="J39" s="59"/>
    </row>
    <row r="40" spans="1:10" s="20" customFormat="1" ht="14.1" customHeight="1" x14ac:dyDescent="0.3">
      <c r="A40" s="33"/>
      <c r="B40" s="182"/>
      <c r="C40" s="182"/>
      <c r="D40" s="182"/>
      <c r="E40" s="184"/>
      <c r="F40" s="59"/>
      <c r="G40" s="59"/>
      <c r="H40" s="59"/>
      <c r="I40" s="59"/>
      <c r="J40" s="59"/>
    </row>
    <row r="41" spans="1:10" s="20" customFormat="1" ht="14.1" customHeight="1" x14ac:dyDescent="0.3">
      <c r="A41" s="505" t="s">
        <v>86</v>
      </c>
      <c r="B41" s="505"/>
      <c r="C41" s="505"/>
      <c r="D41" s="505"/>
      <c r="E41" s="184"/>
      <c r="F41" s="59"/>
      <c r="G41" s="59"/>
      <c r="H41" s="59"/>
      <c r="I41" s="59"/>
      <c r="J41" s="212" t="s">
        <v>270</v>
      </c>
    </row>
    <row r="42" spans="1:10" ht="14.1" customHeight="1" x14ac:dyDescent="0.3">
      <c r="A42" s="42"/>
      <c r="B42" s="29"/>
      <c r="C42" s="29"/>
      <c r="D42" s="43"/>
      <c r="E42" s="301"/>
      <c r="F42" s="297"/>
      <c r="G42" s="492" t="s">
        <v>21</v>
      </c>
      <c r="H42" s="492"/>
      <c r="I42" s="492"/>
      <c r="J42" s="493" t="s">
        <v>26</v>
      </c>
    </row>
    <row r="43" spans="1:10" ht="14.1" customHeight="1" x14ac:dyDescent="0.3">
      <c r="A43" s="299"/>
      <c r="B43" s="296"/>
      <c r="C43" s="296"/>
      <c r="D43" s="300"/>
      <c r="E43" s="495" t="s">
        <v>18</v>
      </c>
      <c r="F43" s="298" t="s">
        <v>19</v>
      </c>
      <c r="G43" s="298" t="s">
        <v>22</v>
      </c>
      <c r="H43" s="298" t="s">
        <v>23</v>
      </c>
      <c r="I43" s="496" t="s">
        <v>24</v>
      </c>
      <c r="J43" s="494"/>
    </row>
    <row r="44" spans="1:10" ht="14.1" customHeight="1" x14ac:dyDescent="0.3">
      <c r="A44" s="498" t="s">
        <v>2</v>
      </c>
      <c r="B44" s="452"/>
      <c r="C44" s="452"/>
      <c r="D44" s="499"/>
      <c r="E44" s="495"/>
      <c r="F44" s="298" t="s">
        <v>20</v>
      </c>
      <c r="G44" s="298" t="s">
        <v>20</v>
      </c>
      <c r="H44" s="298" t="s">
        <v>25</v>
      </c>
      <c r="I44" s="497"/>
      <c r="J44" s="298" t="s">
        <v>27</v>
      </c>
    </row>
    <row r="45" spans="1:10" ht="14.1" customHeight="1" x14ac:dyDescent="0.3">
      <c r="A45" s="489">
        <v>1</v>
      </c>
      <c r="B45" s="490"/>
      <c r="C45" s="490"/>
      <c r="D45" s="491"/>
      <c r="E45" s="30">
        <v>2</v>
      </c>
      <c r="F45" s="93">
        <v>3</v>
      </c>
      <c r="G45" s="93">
        <v>4</v>
      </c>
      <c r="H45" s="93">
        <v>5</v>
      </c>
      <c r="I45" s="93">
        <v>6</v>
      </c>
      <c r="J45" s="93">
        <v>7</v>
      </c>
    </row>
    <row r="46" spans="1:10" ht="14.1" customHeight="1" x14ac:dyDescent="0.3">
      <c r="A46" s="202" t="s">
        <v>8</v>
      </c>
      <c r="B46" s="60"/>
      <c r="C46" s="47"/>
      <c r="D46" s="210"/>
      <c r="E46" s="186"/>
      <c r="F46" s="16"/>
      <c r="G46" s="16"/>
      <c r="H46" s="16"/>
      <c r="I46" s="16"/>
      <c r="J46" s="16"/>
    </row>
    <row r="47" spans="1:10" ht="14.1" customHeight="1" x14ac:dyDescent="0.3">
      <c r="A47" s="11"/>
      <c r="B47" s="444" t="s">
        <v>9</v>
      </c>
      <c r="C47" s="445"/>
      <c r="D47" s="446"/>
      <c r="E47" s="53" t="s">
        <v>146</v>
      </c>
      <c r="F47" s="14"/>
      <c r="G47" s="14"/>
      <c r="H47" s="14"/>
      <c r="I47" s="14"/>
      <c r="J47" s="14"/>
    </row>
    <row r="48" spans="1:10" ht="14.1" customHeight="1" x14ac:dyDescent="0.3">
      <c r="A48" s="11"/>
      <c r="B48" s="102"/>
      <c r="C48" s="468" t="s">
        <v>9</v>
      </c>
      <c r="D48" s="446"/>
      <c r="E48" s="53" t="s">
        <v>139</v>
      </c>
      <c r="F48" s="14">
        <v>81305</v>
      </c>
      <c r="G48" s="14">
        <v>72112</v>
      </c>
      <c r="H48" s="14">
        <v>47888</v>
      </c>
      <c r="I48" s="14">
        <f>SUM(G48:H48)</f>
        <v>120000</v>
      </c>
      <c r="J48" s="14">
        <v>150000</v>
      </c>
    </row>
    <row r="49" spans="1:10" ht="14.1" customHeight="1" x14ac:dyDescent="0.3">
      <c r="A49" s="11"/>
      <c r="B49" s="444" t="s">
        <v>10</v>
      </c>
      <c r="C49" s="445"/>
      <c r="D49" s="446"/>
      <c r="E49" s="53" t="s">
        <v>147</v>
      </c>
      <c r="F49" s="14"/>
      <c r="G49" s="14"/>
      <c r="H49" s="14"/>
      <c r="I49" s="14"/>
      <c r="J49" s="14"/>
    </row>
    <row r="50" spans="1:10" ht="14.1" customHeight="1" x14ac:dyDescent="0.3">
      <c r="A50" s="11"/>
      <c r="B50" s="74"/>
      <c r="C50" s="444" t="s">
        <v>55</v>
      </c>
      <c r="D50" s="446"/>
      <c r="E50" s="53" t="s">
        <v>140</v>
      </c>
      <c r="F50" s="14">
        <v>80494</v>
      </c>
      <c r="G50" s="14">
        <v>49781</v>
      </c>
      <c r="H50" s="14">
        <v>30219</v>
      </c>
      <c r="I50" s="14">
        <f>SUM(G50:H50)</f>
        <v>80000</v>
      </c>
      <c r="J50" s="14">
        <v>110000</v>
      </c>
    </row>
    <row r="51" spans="1:10" ht="14.1" customHeight="1" x14ac:dyDescent="0.3">
      <c r="A51" s="11"/>
      <c r="B51" s="444" t="s">
        <v>11</v>
      </c>
      <c r="C51" s="445"/>
      <c r="D51" s="446"/>
      <c r="E51" s="53" t="s">
        <v>148</v>
      </c>
      <c r="F51" s="14"/>
      <c r="G51" s="14"/>
      <c r="H51" s="14"/>
      <c r="I51" s="14"/>
      <c r="J51" s="14"/>
    </row>
    <row r="52" spans="1:10" ht="14.1" customHeight="1" x14ac:dyDescent="0.3">
      <c r="A52" s="11"/>
      <c r="B52" s="74"/>
      <c r="C52" s="444" t="s">
        <v>36</v>
      </c>
      <c r="D52" s="446"/>
      <c r="E52" s="53" t="s">
        <v>141</v>
      </c>
      <c r="F52" s="14">
        <v>17309.28</v>
      </c>
      <c r="G52" s="14">
        <v>4145</v>
      </c>
      <c r="H52" s="14">
        <v>35855</v>
      </c>
      <c r="I52" s="14">
        <f>SUM(G52:H52)</f>
        <v>40000</v>
      </c>
      <c r="J52" s="14">
        <v>40000</v>
      </c>
    </row>
    <row r="53" spans="1:10" ht="14.1" customHeight="1" x14ac:dyDescent="0.3">
      <c r="A53" s="11"/>
      <c r="B53" s="444" t="s">
        <v>94</v>
      </c>
      <c r="C53" s="445"/>
      <c r="D53" s="446"/>
      <c r="E53" s="53" t="s">
        <v>150</v>
      </c>
      <c r="F53" s="418">
        <f>SUM(F54:F55)</f>
        <v>42385</v>
      </c>
      <c r="G53" s="418">
        <f>SUM(G54:G55)</f>
        <v>26755</v>
      </c>
      <c r="H53" s="418">
        <f>SUM(H54:H55)</f>
        <v>16445</v>
      </c>
      <c r="I53" s="418">
        <f>SUM(G53:H53)</f>
        <v>43200</v>
      </c>
      <c r="J53" s="418">
        <f>SUM(J54:J55)</f>
        <v>45792</v>
      </c>
    </row>
    <row r="54" spans="1:10" ht="14.1" customHeight="1" x14ac:dyDescent="0.3">
      <c r="A54" s="11"/>
      <c r="B54" s="74"/>
      <c r="C54" s="444" t="s">
        <v>121</v>
      </c>
      <c r="D54" s="446"/>
      <c r="E54" s="53" t="s">
        <v>144</v>
      </c>
      <c r="F54" s="22">
        <v>20209</v>
      </c>
      <c r="G54" s="22">
        <v>14659</v>
      </c>
      <c r="H54" s="22">
        <v>6941</v>
      </c>
      <c r="I54" s="22">
        <f>SUM(G54:H54)</f>
        <v>21600</v>
      </c>
      <c r="J54" s="22">
        <v>21600</v>
      </c>
    </row>
    <row r="55" spans="1:10" ht="14.1" customHeight="1" x14ac:dyDescent="0.3">
      <c r="A55" s="11"/>
      <c r="B55" s="74"/>
      <c r="C55" s="444" t="s">
        <v>137</v>
      </c>
      <c r="D55" s="446"/>
      <c r="E55" s="53" t="s">
        <v>145</v>
      </c>
      <c r="F55" s="22">
        <v>22176</v>
      </c>
      <c r="G55" s="22">
        <v>12096</v>
      </c>
      <c r="H55" s="22">
        <v>9504</v>
      </c>
      <c r="I55" s="22">
        <f>SUM(G55:H55)</f>
        <v>21600</v>
      </c>
      <c r="J55" s="22">
        <v>24192</v>
      </c>
    </row>
    <row r="56" spans="1:10" ht="14.1" customHeight="1" x14ac:dyDescent="0.3">
      <c r="A56" s="11"/>
      <c r="B56" s="444" t="s">
        <v>14</v>
      </c>
      <c r="C56" s="444"/>
      <c r="D56" s="467"/>
      <c r="E56" s="53" t="s">
        <v>192</v>
      </c>
      <c r="F56" s="14"/>
      <c r="G56" s="14"/>
      <c r="H56" s="14"/>
      <c r="I56" s="14"/>
      <c r="J56" s="14"/>
    </row>
    <row r="57" spans="1:10" ht="14.1" customHeight="1" x14ac:dyDescent="0.3">
      <c r="A57" s="11"/>
      <c r="B57" s="74"/>
      <c r="C57" s="468" t="s">
        <v>138</v>
      </c>
      <c r="D57" s="446"/>
      <c r="E57" s="53" t="s">
        <v>194</v>
      </c>
      <c r="F57" s="14">
        <v>1682</v>
      </c>
      <c r="G57" s="14">
        <v>4893</v>
      </c>
      <c r="H57" s="14">
        <v>5107</v>
      </c>
      <c r="I57" s="14">
        <f>SUM(G57:H57)</f>
        <v>10000</v>
      </c>
      <c r="J57" s="14">
        <v>10000</v>
      </c>
    </row>
    <row r="58" spans="1:10" ht="14.1" customHeight="1" x14ac:dyDescent="0.3">
      <c r="A58" s="11"/>
      <c r="B58" s="444" t="s">
        <v>96</v>
      </c>
      <c r="C58" s="444"/>
      <c r="D58" s="467"/>
      <c r="E58" s="53" t="s">
        <v>198</v>
      </c>
      <c r="F58" s="14"/>
      <c r="G58" s="14"/>
      <c r="H58" s="14"/>
      <c r="I58" s="14"/>
      <c r="J58" s="14"/>
    </row>
    <row r="59" spans="1:10" ht="14.1" customHeight="1" x14ac:dyDescent="0.3">
      <c r="A59" s="11"/>
      <c r="B59" s="102"/>
      <c r="C59" s="469" t="s">
        <v>486</v>
      </c>
      <c r="D59" s="470"/>
      <c r="E59" s="53" t="s">
        <v>488</v>
      </c>
      <c r="F59" s="14">
        <v>28200</v>
      </c>
      <c r="G59" s="14">
        <v>9060</v>
      </c>
      <c r="H59" s="14">
        <v>20940</v>
      </c>
      <c r="I59" s="14">
        <f>SUM(G59:H59)</f>
        <v>30000</v>
      </c>
      <c r="J59" s="14">
        <v>30000</v>
      </c>
    </row>
    <row r="60" spans="1:10" ht="14.1" customHeight="1" x14ac:dyDescent="0.3">
      <c r="A60" s="11"/>
      <c r="B60" s="442" t="s">
        <v>110</v>
      </c>
      <c r="C60" s="442"/>
      <c r="D60" s="443"/>
      <c r="E60" s="76"/>
      <c r="F60" s="17">
        <f>SUM(F48,F50,F52,F53,F57,F59)</f>
        <v>251375.28</v>
      </c>
      <c r="G60" s="17">
        <f>SUM(G48,G50,G52,G53,G57,G59)</f>
        <v>166746</v>
      </c>
      <c r="H60" s="17">
        <f>SUM(H48,H50,H52,H53,H57,H59)</f>
        <v>156454</v>
      </c>
      <c r="I60" s="17">
        <f>SUM(I48,I50,I52,I53,I57,I59)</f>
        <v>323200</v>
      </c>
      <c r="J60" s="17">
        <f>SUM(J48,J50,J52,J53,J57,J59)</f>
        <v>385792</v>
      </c>
    </row>
    <row r="61" spans="1:10" ht="14.1" customHeight="1" x14ac:dyDescent="0.3">
      <c r="A61" s="11"/>
      <c r="B61" s="13"/>
      <c r="C61" s="20"/>
      <c r="D61" s="45"/>
      <c r="E61" s="76"/>
      <c r="F61" s="17"/>
      <c r="G61" s="17"/>
      <c r="H61" s="17"/>
      <c r="I61" s="17"/>
      <c r="J61" s="17"/>
    </row>
    <row r="62" spans="1:10" s="31" customFormat="1" ht="14.1" customHeight="1" x14ac:dyDescent="0.3">
      <c r="A62" s="459" t="s">
        <v>16</v>
      </c>
      <c r="B62" s="442"/>
      <c r="C62" s="442"/>
      <c r="D62" s="443"/>
      <c r="E62" s="76"/>
      <c r="F62" s="38"/>
      <c r="G62" s="38"/>
      <c r="H62" s="38"/>
      <c r="I62" s="38"/>
      <c r="J62" s="38"/>
    </row>
    <row r="63" spans="1:10" s="31" customFormat="1" ht="14.1" customHeight="1" x14ac:dyDescent="0.3">
      <c r="A63" s="39"/>
      <c r="B63" s="445" t="s">
        <v>107</v>
      </c>
      <c r="C63" s="445"/>
      <c r="D63" s="446"/>
      <c r="E63" s="53" t="s">
        <v>206</v>
      </c>
      <c r="F63" s="54"/>
      <c r="G63" s="54"/>
      <c r="H63" s="54"/>
      <c r="I63" s="54"/>
      <c r="J63" s="54"/>
    </row>
    <row r="64" spans="1:10" s="31" customFormat="1" ht="14.1" customHeight="1" x14ac:dyDescent="0.3">
      <c r="A64" s="39"/>
      <c r="B64" s="105"/>
      <c r="C64" s="485" t="s">
        <v>133</v>
      </c>
      <c r="D64" s="486"/>
      <c r="E64" s="53" t="s">
        <v>208</v>
      </c>
      <c r="F64" s="54">
        <v>0</v>
      </c>
      <c r="G64" s="54">
        <v>0</v>
      </c>
      <c r="H64" s="54">
        <v>0</v>
      </c>
      <c r="I64" s="54">
        <f>SUM(G64:H64)</f>
        <v>0</v>
      </c>
      <c r="J64" s="54">
        <v>0</v>
      </c>
    </row>
    <row r="65" spans="1:10" s="31" customFormat="1" ht="14.1" customHeight="1" x14ac:dyDescent="0.3">
      <c r="A65" s="39"/>
      <c r="B65" s="105"/>
      <c r="C65" s="444" t="s">
        <v>269</v>
      </c>
      <c r="D65" s="467"/>
      <c r="E65" s="251" t="s">
        <v>217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</row>
    <row r="66" spans="1:10" s="31" customFormat="1" ht="14.1" customHeight="1" x14ac:dyDescent="0.3">
      <c r="A66" s="39"/>
      <c r="B66" s="162"/>
      <c r="C66" s="245" t="s">
        <v>311</v>
      </c>
      <c r="D66" s="165"/>
      <c r="E66" s="53" t="s">
        <v>319</v>
      </c>
      <c r="F66" s="54">
        <v>0</v>
      </c>
      <c r="G66" s="54">
        <v>0</v>
      </c>
      <c r="H66" s="54">
        <v>50000</v>
      </c>
      <c r="I66" s="54">
        <f>SUM(G66:H66)</f>
        <v>50000</v>
      </c>
      <c r="J66" s="54" t="s">
        <v>60</v>
      </c>
    </row>
    <row r="67" spans="1:10" ht="14.1" customHeight="1" x14ac:dyDescent="0.3">
      <c r="A67" s="39"/>
      <c r="B67" s="162"/>
      <c r="C67" s="245" t="s">
        <v>310</v>
      </c>
      <c r="D67" s="163"/>
      <c r="E67" s="53" t="s">
        <v>351</v>
      </c>
      <c r="F67" s="14">
        <v>43995</v>
      </c>
      <c r="G67" s="14">
        <v>0</v>
      </c>
      <c r="H67" s="14">
        <v>0</v>
      </c>
      <c r="I67" s="14">
        <f>SUM(G67:H67)</f>
        <v>0</v>
      </c>
      <c r="J67" s="14">
        <v>0</v>
      </c>
    </row>
    <row r="68" spans="1:10" s="31" customFormat="1" ht="14.1" customHeight="1" x14ac:dyDescent="0.3">
      <c r="A68" s="39"/>
      <c r="B68" s="442" t="s">
        <v>111</v>
      </c>
      <c r="C68" s="442"/>
      <c r="D68" s="443"/>
      <c r="E68" s="76"/>
      <c r="F68" s="38">
        <f>SUM(F64:F67)</f>
        <v>43995</v>
      </c>
      <c r="G68" s="38">
        <f>SUM(G64:G65)</f>
        <v>0</v>
      </c>
      <c r="H68" s="38">
        <f>SUM(H64:H67)</f>
        <v>50000</v>
      </c>
      <c r="I68" s="38">
        <f>SUM(G68:H68)</f>
        <v>50000</v>
      </c>
      <c r="J68" s="38">
        <f>SUM(J64:J67)</f>
        <v>0</v>
      </c>
    </row>
    <row r="69" spans="1:10" s="31" customFormat="1" ht="14.1" customHeight="1" thickBot="1" x14ac:dyDescent="0.35">
      <c r="A69" s="463" t="s">
        <v>17</v>
      </c>
      <c r="B69" s="464"/>
      <c r="C69" s="464"/>
      <c r="D69" s="465"/>
      <c r="E69" s="30"/>
      <c r="F69" s="160">
        <f>SUM(F68,F60,F33)</f>
        <v>2179133.7000000002</v>
      </c>
      <c r="G69" s="160">
        <f>SUM(G68,G60,G33)</f>
        <v>1155750.24</v>
      </c>
      <c r="H69" s="160">
        <f>SUM(H68,H60,H33)</f>
        <v>1339670.76</v>
      </c>
      <c r="I69" s="160">
        <f>SUM(I68,I60,I33)</f>
        <v>2495421</v>
      </c>
      <c r="J69" s="160">
        <f>SUM(J68,J60,J33)</f>
        <v>2604927</v>
      </c>
    </row>
    <row r="70" spans="1:10" ht="14.1" customHeight="1" thickTop="1" x14ac:dyDescent="0.3">
      <c r="A70" s="60"/>
      <c r="B70" s="13"/>
      <c r="C70" s="20"/>
      <c r="D70" s="20"/>
      <c r="E70" s="75"/>
      <c r="F70" s="59"/>
      <c r="G70" s="59"/>
      <c r="H70" s="59"/>
      <c r="I70" s="59"/>
      <c r="J70" s="61"/>
    </row>
    <row r="71" spans="1:10" s="372" customFormat="1" ht="14.1" customHeight="1" x14ac:dyDescent="0.3">
      <c r="A71" s="372" t="s">
        <v>29</v>
      </c>
      <c r="E71" s="374" t="s">
        <v>31</v>
      </c>
      <c r="F71" s="375"/>
      <c r="G71" s="375"/>
      <c r="H71" s="375" t="s">
        <v>32</v>
      </c>
      <c r="I71" s="375"/>
      <c r="J71" s="375"/>
    </row>
    <row r="72" spans="1:10" s="372" customFormat="1" ht="14.1" customHeight="1" x14ac:dyDescent="0.3">
      <c r="E72" s="376"/>
      <c r="F72" s="375"/>
      <c r="G72" s="375"/>
      <c r="H72" s="375"/>
      <c r="I72" s="375"/>
      <c r="J72" s="375"/>
    </row>
    <row r="73" spans="1:10" s="372" customFormat="1" ht="14.1" customHeight="1" x14ac:dyDescent="0.3">
      <c r="E73" s="376"/>
      <c r="F73" s="375"/>
      <c r="G73" s="375"/>
      <c r="H73" s="375"/>
      <c r="I73" s="375"/>
      <c r="J73" s="375"/>
    </row>
    <row r="74" spans="1:10" s="372" customFormat="1" ht="14.1" customHeight="1" x14ac:dyDescent="0.3">
      <c r="A74" s="373" t="s">
        <v>63</v>
      </c>
      <c r="B74" s="373"/>
      <c r="E74" s="500" t="s">
        <v>33</v>
      </c>
      <c r="F74" s="500"/>
      <c r="G74" s="500"/>
      <c r="H74" s="501" t="s">
        <v>34</v>
      </c>
      <c r="I74" s="501"/>
      <c r="J74" s="501"/>
    </row>
    <row r="75" spans="1:10" s="372" customFormat="1" ht="14.1" customHeight="1" x14ac:dyDescent="0.3">
      <c r="A75" s="372" t="s">
        <v>64</v>
      </c>
      <c r="E75" s="502" t="s">
        <v>305</v>
      </c>
      <c r="F75" s="502"/>
      <c r="G75" s="502"/>
      <c r="H75" s="503" t="s">
        <v>369</v>
      </c>
      <c r="I75" s="503"/>
      <c r="J75" s="503"/>
    </row>
  </sheetData>
  <mergeCells count="48">
    <mergeCell ref="C52:D52"/>
    <mergeCell ref="C54:D54"/>
    <mergeCell ref="C55:D55"/>
    <mergeCell ref="C57:D57"/>
    <mergeCell ref="B68:D68"/>
    <mergeCell ref="B53:D53"/>
    <mergeCell ref="B56:D56"/>
    <mergeCell ref="B58:D58"/>
    <mergeCell ref="B60:D60"/>
    <mergeCell ref="A62:D62"/>
    <mergeCell ref="B63:D63"/>
    <mergeCell ref="C59:D59"/>
    <mergeCell ref="C64:D64"/>
    <mergeCell ref="C65:D65"/>
    <mergeCell ref="A69:D69"/>
    <mergeCell ref="H74:J74"/>
    <mergeCell ref="H75:J75"/>
    <mergeCell ref="E74:G74"/>
    <mergeCell ref="E75:G75"/>
    <mergeCell ref="B51:D51"/>
    <mergeCell ref="C50:D50"/>
    <mergeCell ref="A10:D10"/>
    <mergeCell ref="A11:D11"/>
    <mergeCell ref="B47:D47"/>
    <mergeCell ref="B49:D49"/>
    <mergeCell ref="B12:D12"/>
    <mergeCell ref="C13:D13"/>
    <mergeCell ref="B14:D14"/>
    <mergeCell ref="C15:D15"/>
    <mergeCell ref="B33:D33"/>
    <mergeCell ref="C31:D31"/>
    <mergeCell ref="C48:D48"/>
    <mergeCell ref="A45:D45"/>
    <mergeCell ref="A41:D41"/>
    <mergeCell ref="A4:J4"/>
    <mergeCell ref="A6:D6"/>
    <mergeCell ref="G7:I7"/>
    <mergeCell ref="J7:J8"/>
    <mergeCell ref="E8:E9"/>
    <mergeCell ref="I8:I9"/>
    <mergeCell ref="A8:D9"/>
    <mergeCell ref="G8:G9"/>
    <mergeCell ref="H8:H9"/>
    <mergeCell ref="G42:I42"/>
    <mergeCell ref="J42:J43"/>
    <mergeCell ref="E43:E44"/>
    <mergeCell ref="I43:I44"/>
    <mergeCell ref="A44:D44"/>
  </mergeCells>
  <pageMargins left="1.22" right="0.2" top="1" bottom="0.25" header="0" footer="0"/>
  <pageSetup paperSize="2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/>
  <dimension ref="A1:J69"/>
  <sheetViews>
    <sheetView workbookViewId="0">
      <selection activeCell="F1" sqref="F1"/>
    </sheetView>
  </sheetViews>
  <sheetFormatPr defaultColWidth="9.109375" defaultRowHeight="14.1" customHeight="1" x14ac:dyDescent="0.3"/>
  <cols>
    <col min="1" max="1" width="3.5546875" style="40" customWidth="1"/>
    <col min="2" max="2" width="3.33203125" style="40" customWidth="1"/>
    <col min="3" max="3" width="3.44140625" style="40" customWidth="1"/>
    <col min="4" max="4" width="40.109375" style="40" customWidth="1"/>
    <col min="5" max="5" width="15.6640625" style="40" customWidth="1"/>
    <col min="6" max="7" width="16.44140625" style="23" customWidth="1"/>
    <col min="8" max="8" width="15.6640625" style="23" customWidth="1"/>
    <col min="9" max="9" width="16.109375" style="23" customWidth="1"/>
    <col min="10" max="10" width="16.44140625" style="23" customWidth="1"/>
    <col min="11" max="16384" width="9.109375" style="40"/>
  </cols>
  <sheetData>
    <row r="1" spans="1:10" ht="14.1" customHeight="1" x14ac:dyDescent="0.3">
      <c r="J1" s="212"/>
    </row>
    <row r="2" spans="1:10" s="410" customFormat="1" ht="14.1" customHeight="1" x14ac:dyDescent="0.3">
      <c r="A2" s="409" t="s">
        <v>385</v>
      </c>
      <c r="C2" s="410" t="s">
        <v>386</v>
      </c>
      <c r="E2" s="407"/>
      <c r="F2" s="411"/>
      <c r="G2" s="411"/>
      <c r="H2" s="411"/>
      <c r="I2" s="411"/>
      <c r="J2" s="412"/>
    </row>
    <row r="3" spans="1:10" ht="12.9" customHeight="1" x14ac:dyDescent="0.3">
      <c r="A3" s="462"/>
      <c r="B3" s="462"/>
      <c r="C3" s="462"/>
      <c r="D3" s="462"/>
      <c r="E3" s="462"/>
      <c r="F3" s="462"/>
      <c r="G3" s="462"/>
      <c r="H3" s="462"/>
      <c r="I3" s="462"/>
      <c r="J3" s="462"/>
    </row>
    <row r="4" spans="1:10" ht="12.9" customHeight="1" thickBot="1" x14ac:dyDescent="0.35">
      <c r="A4" s="511" t="s">
        <v>87</v>
      </c>
      <c r="B4" s="512"/>
      <c r="C4" s="512"/>
      <c r="D4" s="512"/>
      <c r="J4" s="212" t="s">
        <v>271</v>
      </c>
    </row>
    <row r="5" spans="1:10" ht="12.9" customHeight="1" thickBot="1" x14ac:dyDescent="0.35">
      <c r="A5" s="25"/>
      <c r="B5" s="26"/>
      <c r="C5" s="26"/>
      <c r="D5" s="26"/>
      <c r="E5" s="27"/>
      <c r="F5" s="303"/>
      <c r="G5" s="471" t="s">
        <v>21</v>
      </c>
      <c r="H5" s="471"/>
      <c r="I5" s="471"/>
      <c r="J5" s="439" t="s">
        <v>26</v>
      </c>
    </row>
    <row r="6" spans="1:10" ht="12.9" customHeight="1" x14ac:dyDescent="0.3">
      <c r="A6" s="476" t="s">
        <v>2</v>
      </c>
      <c r="B6" s="477"/>
      <c r="C6" s="477"/>
      <c r="D6" s="478"/>
      <c r="E6" s="472" t="s">
        <v>18</v>
      </c>
      <c r="F6" s="304" t="s">
        <v>19</v>
      </c>
      <c r="G6" s="474" t="s">
        <v>20</v>
      </c>
      <c r="H6" s="474" t="s">
        <v>25</v>
      </c>
      <c r="I6" s="474" t="s">
        <v>24</v>
      </c>
      <c r="J6" s="440"/>
    </row>
    <row r="7" spans="1:10" ht="12.9" customHeight="1" thickBot="1" x14ac:dyDescent="0.35">
      <c r="A7" s="479"/>
      <c r="B7" s="480"/>
      <c r="C7" s="480"/>
      <c r="D7" s="481"/>
      <c r="E7" s="473"/>
      <c r="F7" s="318" t="s">
        <v>20</v>
      </c>
      <c r="G7" s="475"/>
      <c r="H7" s="475"/>
      <c r="I7" s="475"/>
      <c r="J7" s="318" t="s">
        <v>27</v>
      </c>
    </row>
    <row r="8" spans="1:10" ht="12.9" customHeight="1" x14ac:dyDescent="0.3">
      <c r="A8" s="482"/>
      <c r="B8" s="483"/>
      <c r="C8" s="483"/>
      <c r="D8" s="507"/>
      <c r="E8" s="314"/>
      <c r="F8" s="319"/>
      <c r="G8" s="319"/>
      <c r="H8" s="319"/>
      <c r="I8" s="319"/>
      <c r="J8" s="319"/>
    </row>
    <row r="9" spans="1:10" ht="12.9" customHeight="1" x14ac:dyDescent="0.3">
      <c r="A9" s="459" t="s">
        <v>83</v>
      </c>
      <c r="B9" s="442"/>
      <c r="C9" s="442"/>
      <c r="D9" s="443"/>
      <c r="E9" s="315"/>
      <c r="F9" s="14"/>
      <c r="G9" s="14"/>
      <c r="H9" s="14"/>
      <c r="I9" s="14"/>
      <c r="J9" s="14"/>
    </row>
    <row r="10" spans="1:10" ht="12.9" customHeight="1" x14ac:dyDescent="0.3">
      <c r="A10" s="32"/>
      <c r="B10" s="445" t="s">
        <v>3</v>
      </c>
      <c r="C10" s="445"/>
      <c r="D10" s="446"/>
      <c r="E10" s="53" t="s">
        <v>184</v>
      </c>
      <c r="F10" s="14"/>
      <c r="G10" s="14"/>
      <c r="H10" s="14"/>
      <c r="I10" s="14"/>
      <c r="J10" s="14"/>
    </row>
    <row r="11" spans="1:10" ht="12.9" customHeight="1" x14ac:dyDescent="0.3">
      <c r="A11" s="32"/>
      <c r="B11" s="33"/>
      <c r="C11" s="445" t="s">
        <v>4</v>
      </c>
      <c r="D11" s="446"/>
      <c r="E11" s="109" t="s">
        <v>99</v>
      </c>
      <c r="F11" s="22">
        <v>725700</v>
      </c>
      <c r="G11" s="22">
        <v>384495</v>
      </c>
      <c r="H11" s="22">
        <v>341205</v>
      </c>
      <c r="I11" s="22">
        <f t="shared" ref="I11:I18" si="0">SUM(G11:H11)</f>
        <v>725700</v>
      </c>
      <c r="J11" s="22">
        <v>911184</v>
      </c>
    </row>
    <row r="12" spans="1:10" ht="12.9" customHeight="1" x14ac:dyDescent="0.3">
      <c r="A12" s="32"/>
      <c r="B12" s="445" t="s">
        <v>5</v>
      </c>
      <c r="C12" s="445"/>
      <c r="D12" s="446"/>
      <c r="E12" s="53" t="s">
        <v>185</v>
      </c>
      <c r="F12" s="417">
        <f>SUM(F14:F21)</f>
        <v>284950</v>
      </c>
      <c r="G12" s="417">
        <f>SUM(G14:G21)</f>
        <v>137975</v>
      </c>
      <c r="H12" s="417">
        <f>SUM(H14:H21)</f>
        <v>142975</v>
      </c>
      <c r="I12" s="417">
        <f t="shared" si="0"/>
        <v>280950</v>
      </c>
      <c r="J12" s="417">
        <f>SUM(J14:J21)</f>
        <v>306864</v>
      </c>
    </row>
    <row r="13" spans="1:10" ht="12.9" customHeight="1" x14ac:dyDescent="0.3">
      <c r="A13" s="32"/>
      <c r="B13" s="31"/>
      <c r="C13" s="445" t="s">
        <v>6</v>
      </c>
      <c r="D13" s="446"/>
      <c r="E13" s="109" t="s">
        <v>100</v>
      </c>
      <c r="F13" s="22">
        <v>48000</v>
      </c>
      <c r="G13" s="22">
        <v>24000</v>
      </c>
      <c r="H13" s="22">
        <v>24000</v>
      </c>
      <c r="I13" s="22">
        <f t="shared" si="0"/>
        <v>48000</v>
      </c>
      <c r="J13" s="22">
        <v>48000</v>
      </c>
    </row>
    <row r="14" spans="1:10" ht="12.9" customHeight="1" x14ac:dyDescent="0.3">
      <c r="A14" s="32"/>
      <c r="B14" s="31"/>
      <c r="C14" s="445" t="s">
        <v>154</v>
      </c>
      <c r="D14" s="446"/>
      <c r="E14" s="256" t="s">
        <v>169</v>
      </c>
      <c r="F14" s="22">
        <v>67500</v>
      </c>
      <c r="G14" s="22">
        <v>33750</v>
      </c>
      <c r="H14" s="22">
        <v>33750</v>
      </c>
      <c r="I14" s="22">
        <f t="shared" si="0"/>
        <v>67500</v>
      </c>
      <c r="J14" s="22">
        <v>67500</v>
      </c>
    </row>
    <row r="15" spans="1:10" ht="12.9" customHeight="1" x14ac:dyDescent="0.3">
      <c r="A15" s="32"/>
      <c r="B15" s="31"/>
      <c r="C15" s="445" t="s">
        <v>155</v>
      </c>
      <c r="D15" s="446"/>
      <c r="E15" s="256" t="s">
        <v>170</v>
      </c>
      <c r="F15" s="22">
        <v>67500</v>
      </c>
      <c r="G15" s="22">
        <v>33750</v>
      </c>
      <c r="H15" s="22">
        <v>33750</v>
      </c>
      <c r="I15" s="22">
        <f t="shared" si="0"/>
        <v>67500</v>
      </c>
      <c r="J15" s="22">
        <v>67500</v>
      </c>
    </row>
    <row r="16" spans="1:10" ht="12.9" customHeight="1" x14ac:dyDescent="0.3">
      <c r="A16" s="32"/>
      <c r="B16" s="31"/>
      <c r="C16" s="445" t="s">
        <v>156</v>
      </c>
      <c r="D16" s="446"/>
      <c r="E16" s="256" t="s">
        <v>171</v>
      </c>
      <c r="F16" s="22">
        <v>10000</v>
      </c>
      <c r="G16" s="22">
        <v>10000</v>
      </c>
      <c r="H16" s="22">
        <v>0</v>
      </c>
      <c r="I16" s="22">
        <f t="shared" si="0"/>
        <v>10000</v>
      </c>
      <c r="J16" s="22">
        <v>10000</v>
      </c>
    </row>
    <row r="17" spans="1:10" ht="12.9" customHeight="1" x14ac:dyDescent="0.3">
      <c r="A17" s="32"/>
      <c r="B17" s="31"/>
      <c r="C17" s="445" t="s">
        <v>159</v>
      </c>
      <c r="D17" s="446"/>
      <c r="E17" s="256" t="s">
        <v>174</v>
      </c>
      <c r="F17" s="22">
        <v>4000</v>
      </c>
      <c r="G17" s="22">
        <v>0</v>
      </c>
      <c r="H17" s="22">
        <v>0</v>
      </c>
      <c r="I17" s="22">
        <f t="shared" si="0"/>
        <v>0</v>
      </c>
      <c r="J17" s="22">
        <v>0</v>
      </c>
    </row>
    <row r="18" spans="1:10" ht="12.9" customHeight="1" x14ac:dyDescent="0.3">
      <c r="A18" s="32"/>
      <c r="B18" s="31"/>
      <c r="C18" s="445" t="s">
        <v>163</v>
      </c>
      <c r="D18" s="446"/>
      <c r="E18" s="256" t="s">
        <v>176</v>
      </c>
      <c r="F18" s="22">
        <v>5000</v>
      </c>
      <c r="G18" s="22">
        <v>0</v>
      </c>
      <c r="H18" s="22">
        <v>0</v>
      </c>
      <c r="I18" s="22">
        <f t="shared" si="0"/>
        <v>0</v>
      </c>
      <c r="J18" s="22">
        <v>0</v>
      </c>
    </row>
    <row r="19" spans="1:10" ht="12.9" customHeight="1" x14ac:dyDescent="0.3">
      <c r="A19" s="32"/>
      <c r="B19" s="31"/>
      <c r="C19" s="445" t="s">
        <v>162</v>
      </c>
      <c r="D19" s="446"/>
      <c r="E19" s="256" t="s">
        <v>178</v>
      </c>
      <c r="F19" s="22">
        <v>60475</v>
      </c>
      <c r="G19" s="22">
        <v>0</v>
      </c>
      <c r="H19" s="22">
        <v>60475</v>
      </c>
      <c r="I19" s="22">
        <f>SUM(G19:H19)</f>
        <v>60475</v>
      </c>
      <c r="J19" s="22">
        <v>75932</v>
      </c>
    </row>
    <row r="20" spans="1:10" ht="12.9" customHeight="1" x14ac:dyDescent="0.3">
      <c r="A20" s="32"/>
      <c r="B20" s="31"/>
      <c r="C20" s="445" t="s">
        <v>282</v>
      </c>
      <c r="D20" s="446"/>
      <c r="E20" s="256" t="s">
        <v>178</v>
      </c>
      <c r="F20" s="22">
        <v>60475</v>
      </c>
      <c r="G20" s="22">
        <v>60475</v>
      </c>
      <c r="H20" s="22">
        <v>0</v>
      </c>
      <c r="I20" s="22">
        <f>SUM(G20:H20)</f>
        <v>60475</v>
      </c>
      <c r="J20" s="22">
        <v>75932</v>
      </c>
    </row>
    <row r="21" spans="1:10" ht="12.9" customHeight="1" x14ac:dyDescent="0.3">
      <c r="A21" s="32"/>
      <c r="B21" s="31"/>
      <c r="C21" s="445" t="s">
        <v>164</v>
      </c>
      <c r="D21" s="446"/>
      <c r="E21" s="256" t="s">
        <v>179</v>
      </c>
      <c r="F21" s="22">
        <v>10000</v>
      </c>
      <c r="G21" s="22">
        <v>0</v>
      </c>
      <c r="H21" s="22">
        <v>15000</v>
      </c>
      <c r="I21" s="22">
        <f>SUM(G21:H21)</f>
        <v>15000</v>
      </c>
      <c r="J21" s="22">
        <v>10000</v>
      </c>
    </row>
    <row r="22" spans="1:10" ht="12.9" customHeight="1" x14ac:dyDescent="0.3">
      <c r="A22" s="32"/>
      <c r="B22" s="33" t="s">
        <v>81</v>
      </c>
      <c r="C22" s="33"/>
      <c r="D22" s="34"/>
      <c r="E22" s="53" t="s">
        <v>180</v>
      </c>
      <c r="F22" s="418">
        <f>SUM(F23:F26)</f>
        <v>111310.5</v>
      </c>
      <c r="G22" s="418">
        <f t="shared" ref="G22:J22" si="1">SUM(G23:G26)</f>
        <v>53223.9</v>
      </c>
      <c r="H22" s="418">
        <f t="shared" si="1"/>
        <v>58126.1</v>
      </c>
      <c r="I22" s="418">
        <f t="shared" si="1"/>
        <v>111350</v>
      </c>
      <c r="J22" s="418">
        <f t="shared" si="1"/>
        <v>123206</v>
      </c>
    </row>
    <row r="23" spans="1:10" ht="12.9" customHeight="1" x14ac:dyDescent="0.3">
      <c r="A23" s="32"/>
      <c r="B23" s="31"/>
      <c r="C23" s="86" t="s">
        <v>165</v>
      </c>
      <c r="D23" s="84"/>
      <c r="E23" s="53" t="s">
        <v>181</v>
      </c>
      <c r="F23" s="22">
        <v>87084</v>
      </c>
      <c r="G23" s="22">
        <v>46139.4</v>
      </c>
      <c r="H23" s="22">
        <v>40945.599999999999</v>
      </c>
      <c r="I23" s="14">
        <f>SUM(G23:H23)</f>
        <v>87085</v>
      </c>
      <c r="J23" s="14">
        <v>109343</v>
      </c>
    </row>
    <row r="24" spans="1:10" ht="12.9" customHeight="1" x14ac:dyDescent="0.3">
      <c r="A24" s="32"/>
      <c r="B24" s="31"/>
      <c r="C24" s="86" t="s">
        <v>166</v>
      </c>
      <c r="D24" s="84"/>
      <c r="E24" s="53" t="s">
        <v>182</v>
      </c>
      <c r="F24" s="22">
        <v>14514</v>
      </c>
      <c r="G24" s="22">
        <v>2209.5</v>
      </c>
      <c r="H24" s="22">
        <v>12305.5</v>
      </c>
      <c r="I24" s="14">
        <f>SUM(G24:H24)</f>
        <v>14515</v>
      </c>
      <c r="J24" s="14">
        <v>2400</v>
      </c>
    </row>
    <row r="25" spans="1:10" ht="12.9" customHeight="1" x14ac:dyDescent="0.3">
      <c r="A25" s="32"/>
      <c r="B25" s="31"/>
      <c r="C25" s="86" t="s">
        <v>167</v>
      </c>
      <c r="D25" s="84"/>
      <c r="E25" s="53" t="s">
        <v>186</v>
      </c>
      <c r="F25" s="22">
        <v>7312.5</v>
      </c>
      <c r="G25" s="22">
        <v>3675</v>
      </c>
      <c r="H25" s="22">
        <v>3675</v>
      </c>
      <c r="I25" s="14">
        <f>SUM(G25:H25)</f>
        <v>7350</v>
      </c>
      <c r="J25" s="14">
        <v>9063</v>
      </c>
    </row>
    <row r="26" spans="1:10" ht="12.9" customHeight="1" x14ac:dyDescent="0.3">
      <c r="A26" s="32"/>
      <c r="B26" s="31"/>
      <c r="C26" s="86" t="s">
        <v>168</v>
      </c>
      <c r="D26" s="84"/>
      <c r="E26" s="53" t="s">
        <v>183</v>
      </c>
      <c r="F26" s="22">
        <v>2400</v>
      </c>
      <c r="G26" s="22">
        <v>1200</v>
      </c>
      <c r="H26" s="22">
        <v>1200</v>
      </c>
      <c r="I26" s="14">
        <f>SUM(G26:H26)</f>
        <v>2400</v>
      </c>
      <c r="J26" s="14">
        <v>2400</v>
      </c>
    </row>
    <row r="27" spans="1:10" ht="12.9" customHeight="1" x14ac:dyDescent="0.3">
      <c r="A27" s="32"/>
      <c r="B27" s="107" t="s">
        <v>7</v>
      </c>
      <c r="C27" s="106"/>
      <c r="E27" s="53" t="s">
        <v>187</v>
      </c>
      <c r="F27" s="14"/>
      <c r="G27" s="14"/>
      <c r="H27" s="14"/>
      <c r="I27" s="14"/>
      <c r="J27" s="14"/>
    </row>
    <row r="28" spans="1:10" ht="12.9" customHeight="1" x14ac:dyDescent="0.3">
      <c r="A28" s="32"/>
      <c r="B28" s="33"/>
      <c r="C28" s="108" t="s">
        <v>7</v>
      </c>
      <c r="D28" s="106"/>
      <c r="E28" s="53" t="s">
        <v>183</v>
      </c>
      <c r="F28" s="417">
        <f>SUM(F29:F30)</f>
        <v>80475</v>
      </c>
      <c r="G28" s="417"/>
      <c r="H28" s="417"/>
      <c r="I28" s="417"/>
      <c r="J28" s="417"/>
    </row>
    <row r="29" spans="1:10" ht="12.9" customHeight="1" x14ac:dyDescent="0.3">
      <c r="A29" s="32"/>
      <c r="B29" s="33"/>
      <c r="C29" s="468" t="s">
        <v>291</v>
      </c>
      <c r="D29" s="467"/>
      <c r="E29" s="53"/>
      <c r="F29" s="22">
        <v>10000</v>
      </c>
      <c r="G29" s="22">
        <v>0</v>
      </c>
      <c r="H29" s="22">
        <v>10000</v>
      </c>
      <c r="I29" s="22">
        <f>SUM(G29:H29)</f>
        <v>10000</v>
      </c>
      <c r="J29" s="22">
        <v>10000</v>
      </c>
    </row>
    <row r="30" spans="1:10" ht="12.9" customHeight="1" x14ac:dyDescent="0.3">
      <c r="A30" s="32"/>
      <c r="B30" s="33"/>
      <c r="C30" s="274" t="s">
        <v>380</v>
      </c>
      <c r="D30" s="273"/>
      <c r="E30" s="53"/>
      <c r="F30" s="22">
        <v>70475</v>
      </c>
      <c r="G30" s="22">
        <v>0</v>
      </c>
      <c r="H30" s="22">
        <v>0</v>
      </c>
      <c r="I30" s="22">
        <v>0</v>
      </c>
      <c r="J30" s="22">
        <v>0</v>
      </c>
    </row>
    <row r="31" spans="1:10" ht="12.9" customHeight="1" x14ac:dyDescent="0.3">
      <c r="A31" s="32"/>
      <c r="B31" s="442" t="s">
        <v>109</v>
      </c>
      <c r="C31" s="442"/>
      <c r="D31" s="443"/>
      <c r="E31" s="89"/>
      <c r="F31" s="17">
        <f>SUM(F11,F12,F13,F22,F28)</f>
        <v>1250435.5</v>
      </c>
      <c r="G31" s="17">
        <f>SUM(G11,G12,G13,G22,G29)</f>
        <v>599693.9</v>
      </c>
      <c r="H31" s="17">
        <f>SUM(H11,H12,H13,H22,H29)</f>
        <v>576306.1</v>
      </c>
      <c r="I31" s="17">
        <f>SUM(G31:H31)</f>
        <v>1176000</v>
      </c>
      <c r="J31" s="17">
        <f>SUM(J11,J12,J13,J22,J29)</f>
        <v>1399254</v>
      </c>
    </row>
    <row r="32" spans="1:10" ht="12.9" customHeight="1" x14ac:dyDescent="0.3">
      <c r="A32" s="11" t="s">
        <v>8</v>
      </c>
      <c r="B32" s="13"/>
      <c r="C32" s="20"/>
      <c r="D32" s="45"/>
      <c r="E32" s="89"/>
      <c r="F32" s="14"/>
      <c r="G32" s="14"/>
      <c r="H32" s="14"/>
      <c r="I32" s="14"/>
      <c r="J32" s="14"/>
    </row>
    <row r="33" spans="1:10" ht="12.9" customHeight="1" x14ac:dyDescent="0.3">
      <c r="A33" s="11"/>
      <c r="B33" s="444" t="s">
        <v>9</v>
      </c>
      <c r="C33" s="445"/>
      <c r="D33" s="446"/>
      <c r="E33" s="53" t="s">
        <v>146</v>
      </c>
      <c r="F33" s="14"/>
      <c r="G33" s="14"/>
      <c r="H33" s="14"/>
      <c r="I33" s="14"/>
      <c r="J33" s="14"/>
    </row>
    <row r="34" spans="1:10" ht="12.9" customHeight="1" x14ac:dyDescent="0.3">
      <c r="A34" s="11"/>
      <c r="B34" s="111"/>
      <c r="C34" s="468" t="s">
        <v>9</v>
      </c>
      <c r="D34" s="446"/>
      <c r="E34" s="53" t="s">
        <v>139</v>
      </c>
      <c r="F34" s="14">
        <v>25272</v>
      </c>
      <c r="G34" s="14">
        <v>15200</v>
      </c>
      <c r="H34" s="14">
        <v>34800</v>
      </c>
      <c r="I34" s="14">
        <f>SUM(G34:H34)</f>
        <v>50000</v>
      </c>
      <c r="J34" s="14">
        <v>50000</v>
      </c>
    </row>
    <row r="35" spans="1:10" ht="12.9" customHeight="1" x14ac:dyDescent="0.3">
      <c r="A35" s="11"/>
      <c r="B35" s="444" t="s">
        <v>10</v>
      </c>
      <c r="C35" s="445"/>
      <c r="D35" s="446"/>
      <c r="E35" s="53" t="s">
        <v>147</v>
      </c>
      <c r="F35" s="14"/>
      <c r="G35" s="14"/>
      <c r="H35" s="14"/>
      <c r="I35" s="14"/>
      <c r="J35" s="14"/>
    </row>
    <row r="36" spans="1:10" ht="12.9" customHeight="1" x14ac:dyDescent="0.3">
      <c r="A36" s="11"/>
      <c r="B36" s="111"/>
      <c r="C36" s="444" t="s">
        <v>55</v>
      </c>
      <c r="D36" s="446"/>
      <c r="E36" s="53" t="s">
        <v>140</v>
      </c>
      <c r="F36" s="14">
        <v>24785</v>
      </c>
      <c r="G36" s="14">
        <v>8846.5</v>
      </c>
      <c r="H36" s="14">
        <v>41153.5</v>
      </c>
      <c r="I36" s="14">
        <f>SUM(G36:H36)</f>
        <v>50000</v>
      </c>
      <c r="J36" s="14">
        <v>50000</v>
      </c>
    </row>
    <row r="37" spans="1:10" ht="12.9" customHeight="1" x14ac:dyDescent="0.3">
      <c r="A37" s="11"/>
      <c r="B37" s="444" t="s">
        <v>11</v>
      </c>
      <c r="C37" s="445"/>
      <c r="D37" s="446"/>
      <c r="E37" s="53" t="s">
        <v>148</v>
      </c>
      <c r="F37" s="14"/>
      <c r="G37" s="14"/>
      <c r="H37" s="14"/>
      <c r="I37" s="14"/>
      <c r="J37" s="14"/>
    </row>
    <row r="38" spans="1:10" ht="12.9" customHeight="1" x14ac:dyDescent="0.3">
      <c r="A38" s="11"/>
      <c r="B38" s="111"/>
      <c r="C38" s="444" t="s">
        <v>36</v>
      </c>
      <c r="D38" s="446"/>
      <c r="E38" s="53" t="s">
        <v>141</v>
      </c>
      <c r="F38" s="14">
        <v>28674.799999999999</v>
      </c>
      <c r="G38" s="14">
        <v>0</v>
      </c>
      <c r="H38" s="14">
        <v>40000</v>
      </c>
      <c r="I38" s="14">
        <f>SUM(G38:H38)</f>
        <v>40000</v>
      </c>
      <c r="J38" s="14">
        <v>40000</v>
      </c>
    </row>
    <row r="39" spans="1:10" ht="12.9" customHeight="1" x14ac:dyDescent="0.3">
      <c r="A39" s="11"/>
      <c r="B39" s="444" t="s">
        <v>94</v>
      </c>
      <c r="C39" s="445"/>
      <c r="D39" s="446"/>
      <c r="E39" s="53" t="s">
        <v>150</v>
      </c>
      <c r="F39" s="14"/>
      <c r="G39" s="14"/>
      <c r="H39" s="14"/>
      <c r="I39" s="14"/>
      <c r="J39" s="14"/>
    </row>
    <row r="40" spans="1:10" ht="12.9" customHeight="1" x14ac:dyDescent="0.3">
      <c r="A40" s="11"/>
      <c r="B40" s="111"/>
      <c r="C40" s="444" t="s">
        <v>121</v>
      </c>
      <c r="D40" s="446"/>
      <c r="E40" s="53" t="s">
        <v>144</v>
      </c>
      <c r="F40" s="14">
        <v>17772</v>
      </c>
      <c r="G40" s="14">
        <v>9269</v>
      </c>
      <c r="H40" s="14">
        <v>20731</v>
      </c>
      <c r="I40" s="14">
        <f>SUM(G40:H40)</f>
        <v>30000</v>
      </c>
      <c r="J40" s="14">
        <v>30000</v>
      </c>
    </row>
    <row r="41" spans="1:10" ht="12.9" customHeight="1" x14ac:dyDescent="0.3">
      <c r="A41" s="233"/>
      <c r="B41" s="464" t="s">
        <v>110</v>
      </c>
      <c r="C41" s="464"/>
      <c r="D41" s="465"/>
      <c r="E41" s="30"/>
      <c r="F41" s="201">
        <f>SUM(F34:F40)</f>
        <v>96503.8</v>
      </c>
      <c r="G41" s="201">
        <f>SUM(G34:G40)</f>
        <v>33315.5</v>
      </c>
      <c r="H41" s="201">
        <f>SUM(H34:H40)</f>
        <v>136684.5</v>
      </c>
      <c r="I41" s="201">
        <f>SUM(I34:I40)</f>
        <v>170000</v>
      </c>
      <c r="J41" s="201">
        <f>SUM(J34:J40)</f>
        <v>170000</v>
      </c>
    </row>
    <row r="42" spans="1:10" ht="12.9" customHeight="1" x14ac:dyDescent="0.3">
      <c r="A42" s="55"/>
      <c r="B42" s="56"/>
      <c r="C42" s="56"/>
      <c r="D42" s="56"/>
      <c r="E42" s="29"/>
      <c r="F42" s="209"/>
      <c r="G42" s="209"/>
      <c r="H42" s="209"/>
      <c r="I42" s="209"/>
      <c r="J42" s="209"/>
    </row>
    <row r="43" spans="1:10" ht="12.9" customHeight="1" x14ac:dyDescent="0.3">
      <c r="A43" s="37"/>
      <c r="B43" s="289"/>
      <c r="C43" s="289"/>
      <c r="D43" s="289"/>
      <c r="E43" s="296"/>
      <c r="F43" s="59"/>
      <c r="G43" s="59"/>
      <c r="H43" s="59"/>
      <c r="I43" s="59"/>
      <c r="J43" s="59"/>
    </row>
    <row r="44" spans="1:10" ht="12.9" customHeight="1" x14ac:dyDescent="0.3">
      <c r="A44" s="37"/>
      <c r="B44" s="289"/>
      <c r="C44" s="289"/>
      <c r="D44" s="289"/>
      <c r="E44" s="296"/>
      <c r="F44" s="59"/>
      <c r="G44" s="59"/>
      <c r="H44" s="59"/>
      <c r="I44" s="59"/>
    </row>
    <row r="45" spans="1:10" ht="12.9" customHeight="1" x14ac:dyDescent="0.3">
      <c r="A45" s="37"/>
      <c r="B45" s="289"/>
      <c r="C45" s="289"/>
      <c r="D45" s="289"/>
      <c r="E45" s="296"/>
      <c r="F45" s="59"/>
      <c r="G45" s="59"/>
      <c r="H45" s="59"/>
      <c r="I45" s="59"/>
      <c r="J45" s="59"/>
    </row>
    <row r="46" spans="1:10" ht="12.9" customHeight="1" x14ac:dyDescent="0.3">
      <c r="A46" s="37"/>
      <c r="B46" s="266"/>
      <c r="C46" s="266"/>
      <c r="D46" s="266"/>
      <c r="E46" s="267"/>
      <c r="F46" s="59"/>
      <c r="G46" s="59"/>
      <c r="H46" s="59"/>
      <c r="I46" s="59"/>
      <c r="J46" s="59"/>
    </row>
    <row r="47" spans="1:10" ht="12.9" customHeight="1" x14ac:dyDescent="0.3">
      <c r="A47" s="511" t="s">
        <v>87</v>
      </c>
      <c r="B47" s="512"/>
      <c r="C47" s="512"/>
      <c r="D47" s="512"/>
      <c r="E47" s="296"/>
      <c r="F47" s="59"/>
      <c r="G47" s="59"/>
      <c r="H47" s="59"/>
      <c r="I47" s="59"/>
      <c r="J47" s="212" t="s">
        <v>270</v>
      </c>
    </row>
    <row r="48" spans="1:10" ht="12.9" customHeight="1" x14ac:dyDescent="0.3">
      <c r="A48" s="42"/>
      <c r="B48" s="29"/>
      <c r="C48" s="29"/>
      <c r="D48" s="43"/>
      <c r="E48" s="301"/>
      <c r="F48" s="297"/>
      <c r="G48" s="492" t="s">
        <v>21</v>
      </c>
      <c r="H48" s="492"/>
      <c r="I48" s="492"/>
      <c r="J48" s="493" t="s">
        <v>26</v>
      </c>
    </row>
    <row r="49" spans="1:10" ht="12.9" customHeight="1" x14ac:dyDescent="0.3">
      <c r="A49" s="299"/>
      <c r="B49" s="296"/>
      <c r="C49" s="296"/>
      <c r="D49" s="300"/>
      <c r="E49" s="495" t="s">
        <v>18</v>
      </c>
      <c r="F49" s="298" t="s">
        <v>19</v>
      </c>
      <c r="G49" s="298" t="s">
        <v>22</v>
      </c>
      <c r="H49" s="298" t="s">
        <v>23</v>
      </c>
      <c r="I49" s="496" t="s">
        <v>24</v>
      </c>
      <c r="J49" s="494"/>
    </row>
    <row r="50" spans="1:10" ht="12.9" customHeight="1" x14ac:dyDescent="0.3">
      <c r="A50" s="498" t="s">
        <v>2</v>
      </c>
      <c r="B50" s="452"/>
      <c r="C50" s="452"/>
      <c r="D50" s="499"/>
      <c r="E50" s="495"/>
      <c r="F50" s="298" t="s">
        <v>20</v>
      </c>
      <c r="G50" s="298" t="s">
        <v>20</v>
      </c>
      <c r="H50" s="298" t="s">
        <v>25</v>
      </c>
      <c r="I50" s="497"/>
      <c r="J50" s="298" t="s">
        <v>27</v>
      </c>
    </row>
    <row r="51" spans="1:10" ht="12.9" customHeight="1" x14ac:dyDescent="0.3">
      <c r="A51" s="489">
        <v>1</v>
      </c>
      <c r="B51" s="490"/>
      <c r="C51" s="490"/>
      <c r="D51" s="491"/>
      <c r="E51" s="30">
        <v>2</v>
      </c>
      <c r="F51" s="93">
        <v>3</v>
      </c>
      <c r="G51" s="93">
        <v>4</v>
      </c>
      <c r="H51" s="93">
        <v>5</v>
      </c>
      <c r="I51" s="93">
        <v>6</v>
      </c>
      <c r="J51" s="93">
        <v>7</v>
      </c>
    </row>
    <row r="52" spans="1:10" ht="14.1" customHeight="1" x14ac:dyDescent="0.3">
      <c r="A52" s="508" t="s">
        <v>16</v>
      </c>
      <c r="B52" s="509"/>
      <c r="C52" s="509"/>
      <c r="D52" s="510"/>
      <c r="E52" s="186"/>
      <c r="F52" s="213"/>
      <c r="G52" s="213"/>
      <c r="H52" s="213"/>
      <c r="I52" s="213"/>
      <c r="J52" s="213"/>
    </row>
    <row r="53" spans="1:10" ht="14.1" customHeight="1" x14ac:dyDescent="0.3">
      <c r="A53" s="39"/>
      <c r="B53" s="445" t="s">
        <v>107</v>
      </c>
      <c r="C53" s="445"/>
      <c r="D53" s="446"/>
      <c r="E53" s="53" t="s">
        <v>206</v>
      </c>
      <c r="F53" s="54"/>
      <c r="G53" s="54"/>
      <c r="H53" s="54"/>
      <c r="I53" s="54"/>
      <c r="J53" s="54"/>
    </row>
    <row r="54" spans="1:10" ht="14.1" customHeight="1" x14ac:dyDescent="0.3">
      <c r="A54" s="39"/>
      <c r="B54" s="110"/>
      <c r="C54" s="444" t="s">
        <v>256</v>
      </c>
      <c r="D54" s="446"/>
      <c r="E54" s="53" t="s">
        <v>217</v>
      </c>
      <c r="F54" s="23">
        <v>0</v>
      </c>
      <c r="G54" s="54">
        <v>0</v>
      </c>
      <c r="H54" s="54">
        <v>0</v>
      </c>
      <c r="I54" s="54">
        <v>0</v>
      </c>
      <c r="J54" s="54">
        <v>0</v>
      </c>
    </row>
    <row r="55" spans="1:10" ht="14.1" customHeight="1" x14ac:dyDescent="0.3">
      <c r="A55" s="39"/>
      <c r="B55" s="170"/>
      <c r="C55" s="172"/>
      <c r="D55" s="174" t="s">
        <v>257</v>
      </c>
      <c r="E55" s="53" t="s">
        <v>355</v>
      </c>
      <c r="F55" s="54">
        <v>0</v>
      </c>
      <c r="G55" s="54">
        <v>0</v>
      </c>
      <c r="H55" s="54">
        <v>30000</v>
      </c>
      <c r="I55" s="54">
        <f>SUM(G55:H55)</f>
        <v>30000</v>
      </c>
      <c r="J55" s="54">
        <v>0</v>
      </c>
    </row>
    <row r="56" spans="1:10" ht="14.1" customHeight="1" x14ac:dyDescent="0.3">
      <c r="A56" s="39"/>
      <c r="B56" s="110"/>
      <c r="C56" s="469" t="s">
        <v>133</v>
      </c>
      <c r="D56" s="470"/>
      <c r="E56" s="53" t="s">
        <v>208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</row>
    <row r="57" spans="1:10" ht="14.1" customHeight="1" x14ac:dyDescent="0.3">
      <c r="A57" s="39"/>
      <c r="B57" s="110"/>
      <c r="C57" s="444" t="s">
        <v>216</v>
      </c>
      <c r="D57" s="446"/>
      <c r="E57" s="53" t="s">
        <v>210</v>
      </c>
      <c r="F57" s="54">
        <v>37200</v>
      </c>
      <c r="G57" s="54">
        <v>0</v>
      </c>
      <c r="H57" s="54">
        <v>0</v>
      </c>
      <c r="I57" s="54">
        <f>SUM(G57:H57)</f>
        <v>0</v>
      </c>
      <c r="J57" s="54"/>
    </row>
    <row r="58" spans="1:10" ht="14.1" customHeight="1" x14ac:dyDescent="0.3">
      <c r="A58" s="39"/>
      <c r="B58" s="442" t="s">
        <v>111</v>
      </c>
      <c r="C58" s="442"/>
      <c r="D58" s="443"/>
      <c r="E58" s="89"/>
      <c r="F58" s="38">
        <f>SUM(F57)</f>
        <v>37200</v>
      </c>
      <c r="G58" s="38">
        <f>SUM(G54,G56,G57)</f>
        <v>0</v>
      </c>
      <c r="H58" s="38">
        <f>SUM(H55:H57)</f>
        <v>30000</v>
      </c>
      <c r="I58" s="38">
        <f>SUM(G58:H58)</f>
        <v>30000</v>
      </c>
      <c r="J58" s="38">
        <f>SUM(J55:J57)</f>
        <v>0</v>
      </c>
    </row>
    <row r="59" spans="1:10" ht="14.1" customHeight="1" x14ac:dyDescent="0.3">
      <c r="A59" s="39"/>
      <c r="B59" s="81"/>
      <c r="C59" s="81"/>
      <c r="D59" s="82"/>
      <c r="E59" s="89"/>
      <c r="F59" s="38"/>
      <c r="G59" s="38"/>
      <c r="H59" s="38"/>
      <c r="I59" s="38"/>
      <c r="J59" s="38"/>
    </row>
    <row r="60" spans="1:10" ht="14.1" customHeight="1" thickBot="1" x14ac:dyDescent="0.35">
      <c r="A60" s="463" t="s">
        <v>17</v>
      </c>
      <c r="B60" s="464"/>
      <c r="C60" s="464"/>
      <c r="D60" s="465"/>
      <c r="E60" s="30"/>
      <c r="F60" s="160">
        <f>SUM(F58,F41,F31)</f>
        <v>1384139.3</v>
      </c>
      <c r="G60" s="160">
        <f>SUM(G58,G41,G31)</f>
        <v>633009.4</v>
      </c>
      <c r="H60" s="160">
        <f>SUM(H58,H41,H31)</f>
        <v>742990.6</v>
      </c>
      <c r="I60" s="160">
        <f>SUM(I58,I41,I31)</f>
        <v>1376000</v>
      </c>
      <c r="J60" s="160">
        <f>SUM(J58,J41,J31)</f>
        <v>1569254</v>
      </c>
    </row>
    <row r="61" spans="1:10" ht="14.1" customHeight="1" thickTop="1" x14ac:dyDescent="0.3">
      <c r="A61" s="13"/>
      <c r="B61" s="86"/>
      <c r="C61" s="83"/>
      <c r="D61" s="83"/>
      <c r="E61" s="88"/>
      <c r="F61" s="59"/>
      <c r="G61" s="59"/>
      <c r="H61" s="59"/>
      <c r="I61" s="59"/>
      <c r="J61" s="59"/>
    </row>
    <row r="62" spans="1:10" ht="14.1" customHeight="1" x14ac:dyDescent="0.3">
      <c r="A62" s="13"/>
      <c r="B62" s="86"/>
      <c r="C62" s="83"/>
      <c r="D62" s="83"/>
      <c r="E62" s="88"/>
      <c r="F62" s="59"/>
      <c r="G62" s="59"/>
      <c r="H62" s="59"/>
      <c r="I62" s="59"/>
      <c r="J62" s="59"/>
    </row>
    <row r="63" spans="1:10" s="372" customFormat="1" ht="14.1" customHeight="1" x14ac:dyDescent="0.3">
      <c r="A63" s="372" t="s">
        <v>29</v>
      </c>
      <c r="E63" s="374" t="s">
        <v>31</v>
      </c>
      <c r="F63" s="375"/>
      <c r="G63" s="375"/>
      <c r="H63" s="375" t="s">
        <v>32</v>
      </c>
      <c r="I63" s="375"/>
      <c r="J63" s="375"/>
    </row>
    <row r="64" spans="1:10" s="372" customFormat="1" ht="14.1" customHeight="1" x14ac:dyDescent="0.3">
      <c r="E64" s="376"/>
      <c r="F64" s="375"/>
      <c r="G64" s="375"/>
      <c r="H64" s="375"/>
      <c r="I64" s="375"/>
      <c r="J64" s="375"/>
    </row>
    <row r="65" spans="1:10" s="372" customFormat="1" ht="14.1" customHeight="1" x14ac:dyDescent="0.3">
      <c r="E65" s="376"/>
      <c r="F65" s="375"/>
      <c r="G65" s="375"/>
      <c r="H65" s="375" t="s">
        <v>60</v>
      </c>
      <c r="I65" s="375"/>
      <c r="J65" s="375"/>
    </row>
    <row r="66" spans="1:10" s="372" customFormat="1" ht="14.1" customHeight="1" x14ac:dyDescent="0.3">
      <c r="A66" s="373" t="s">
        <v>65</v>
      </c>
      <c r="B66" s="373"/>
      <c r="E66" s="500" t="s">
        <v>33</v>
      </c>
      <c r="F66" s="500"/>
      <c r="G66" s="500"/>
      <c r="H66" s="501" t="s">
        <v>34</v>
      </c>
      <c r="I66" s="501"/>
      <c r="J66" s="501"/>
    </row>
    <row r="67" spans="1:10" s="372" customFormat="1" ht="14.1" customHeight="1" x14ac:dyDescent="0.3">
      <c r="A67" s="372" t="s">
        <v>66</v>
      </c>
      <c r="E67" s="502" t="s">
        <v>305</v>
      </c>
      <c r="F67" s="502"/>
      <c r="G67" s="502"/>
      <c r="H67" s="503" t="s">
        <v>369</v>
      </c>
      <c r="I67" s="503"/>
      <c r="J67" s="503"/>
    </row>
    <row r="68" spans="1:10" ht="14.1" customHeight="1" x14ac:dyDescent="0.3">
      <c r="A68" s="13"/>
      <c r="B68" s="86"/>
      <c r="C68" s="83"/>
      <c r="D68" s="83"/>
      <c r="E68" s="88"/>
      <c r="F68" s="59"/>
      <c r="G68" s="59"/>
      <c r="H68" s="59"/>
      <c r="I68" s="59"/>
      <c r="J68" s="59"/>
    </row>
    <row r="69" spans="1:10" ht="14.1" customHeight="1" x14ac:dyDescent="0.3">
      <c r="A69" s="13"/>
      <c r="B69" s="86"/>
      <c r="C69" s="83"/>
      <c r="D69" s="83"/>
      <c r="E69" s="88"/>
      <c r="F69" s="59"/>
      <c r="G69" s="59"/>
      <c r="H69" s="59"/>
      <c r="I69" s="59"/>
      <c r="J69" s="59"/>
    </row>
  </sheetData>
  <mergeCells count="52">
    <mergeCell ref="A47:D47"/>
    <mergeCell ref="A6:D7"/>
    <mergeCell ref="G6:G7"/>
    <mergeCell ref="H6:H7"/>
    <mergeCell ref="B35:D35"/>
    <mergeCell ref="B37:D37"/>
    <mergeCell ref="B10:D10"/>
    <mergeCell ref="C11:D11"/>
    <mergeCell ref="B12:D12"/>
    <mergeCell ref="C13:D13"/>
    <mergeCell ref="C14:D14"/>
    <mergeCell ref="C15:D15"/>
    <mergeCell ref="C16:D16"/>
    <mergeCell ref="C17:D17"/>
    <mergeCell ref="C18:D18"/>
    <mergeCell ref="C38:D38"/>
    <mergeCell ref="C40:D40"/>
    <mergeCell ref="A3:J3"/>
    <mergeCell ref="A4:D4"/>
    <mergeCell ref="G5:I5"/>
    <mergeCell ref="J5:J6"/>
    <mergeCell ref="E6:E7"/>
    <mergeCell ref="I6:I7"/>
    <mergeCell ref="A8:D8"/>
    <mergeCell ref="A9:D9"/>
    <mergeCell ref="C34:D34"/>
    <mergeCell ref="C36:D36"/>
    <mergeCell ref="C19:D19"/>
    <mergeCell ref="C20:D20"/>
    <mergeCell ref="C21:D21"/>
    <mergeCell ref="H66:J66"/>
    <mergeCell ref="H67:J67"/>
    <mergeCell ref="C29:D29"/>
    <mergeCell ref="B31:D31"/>
    <mergeCell ref="B39:D39"/>
    <mergeCell ref="B58:D58"/>
    <mergeCell ref="A60:D60"/>
    <mergeCell ref="C56:D56"/>
    <mergeCell ref="C57:D57"/>
    <mergeCell ref="C54:D54"/>
    <mergeCell ref="B41:D41"/>
    <mergeCell ref="A52:D52"/>
    <mergeCell ref="B53:D53"/>
    <mergeCell ref="B33:D33"/>
    <mergeCell ref="E66:G66"/>
    <mergeCell ref="E67:G67"/>
    <mergeCell ref="A51:D51"/>
    <mergeCell ref="G48:I48"/>
    <mergeCell ref="J48:J49"/>
    <mergeCell ref="E49:E50"/>
    <mergeCell ref="I49:I50"/>
    <mergeCell ref="A50:D50"/>
  </mergeCells>
  <pageMargins left="1.1299999999999999" right="0.12" top="0.84" bottom="0.13" header="0" footer="0"/>
  <pageSetup paperSize="25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/>
  <dimension ref="A1:J82"/>
  <sheetViews>
    <sheetView topLeftCell="A25" workbookViewId="0">
      <selection activeCell="F47" sqref="F47"/>
    </sheetView>
  </sheetViews>
  <sheetFormatPr defaultColWidth="9.109375" defaultRowHeight="14.1" customHeight="1" x14ac:dyDescent="0.3"/>
  <cols>
    <col min="1" max="1" width="3.44140625" style="40" customWidth="1"/>
    <col min="2" max="2" width="3.109375" style="40" customWidth="1"/>
    <col min="3" max="3" width="3" style="40" customWidth="1"/>
    <col min="4" max="4" width="41.6640625" style="40" customWidth="1"/>
    <col min="5" max="5" width="17.109375" style="40" customWidth="1"/>
    <col min="6" max="6" width="15.44140625" style="40" customWidth="1"/>
    <col min="7" max="7" width="15.5546875" style="40" customWidth="1"/>
    <col min="8" max="8" width="16.109375" style="40" customWidth="1"/>
    <col min="9" max="9" width="15.6640625" style="40" customWidth="1"/>
    <col min="10" max="10" width="15.5546875" style="40" customWidth="1"/>
    <col min="11" max="16384" width="9.109375" style="40"/>
  </cols>
  <sheetData>
    <row r="1" spans="1:10" ht="14.1" customHeight="1" x14ac:dyDescent="0.3">
      <c r="J1" s="214"/>
    </row>
    <row r="2" spans="1:10" ht="14.1" customHeight="1" x14ac:dyDescent="0.3">
      <c r="J2" s="24"/>
    </row>
    <row r="3" spans="1:10" s="31" customFormat="1" ht="14.1" customHeight="1" x14ac:dyDescent="0.3">
      <c r="A3" s="409" t="s">
        <v>385</v>
      </c>
      <c r="B3" s="410"/>
      <c r="C3" s="410" t="s">
        <v>386</v>
      </c>
      <c r="D3" s="410"/>
      <c r="E3" s="360"/>
      <c r="F3" s="49"/>
      <c r="G3" s="49"/>
      <c r="H3" s="49"/>
      <c r="I3" s="49"/>
      <c r="J3" s="208"/>
    </row>
    <row r="4" spans="1:10" ht="13.5" customHeight="1" x14ac:dyDescent="0.3">
      <c r="A4" s="462"/>
      <c r="B4" s="462"/>
      <c r="C4" s="462"/>
      <c r="D4" s="462"/>
      <c r="E4" s="462"/>
      <c r="F4" s="462"/>
      <c r="G4" s="462"/>
      <c r="H4" s="462"/>
      <c r="I4" s="462"/>
      <c r="J4" s="462"/>
    </row>
    <row r="5" spans="1:10" ht="10.5" customHeight="1" x14ac:dyDescent="0.3"/>
    <row r="6" spans="1:10" ht="18" customHeight="1" thickBot="1" x14ac:dyDescent="0.35">
      <c r="A6" s="514" t="s">
        <v>88</v>
      </c>
      <c r="B6" s="514"/>
      <c r="C6" s="514"/>
      <c r="D6" s="514"/>
      <c r="J6" s="214" t="s">
        <v>271</v>
      </c>
    </row>
    <row r="7" spans="1:10" ht="14.1" customHeight="1" thickBot="1" x14ac:dyDescent="0.35">
      <c r="A7" s="25"/>
      <c r="B7" s="26"/>
      <c r="C7" s="26"/>
      <c r="D7" s="26"/>
      <c r="E7" s="27"/>
      <c r="F7" s="303"/>
      <c r="G7" s="471" t="s">
        <v>21</v>
      </c>
      <c r="H7" s="471"/>
      <c r="I7" s="471"/>
      <c r="J7" s="439" t="s">
        <v>26</v>
      </c>
    </row>
    <row r="8" spans="1:10" ht="14.1" customHeight="1" x14ac:dyDescent="0.3">
      <c r="A8" s="476" t="s">
        <v>2</v>
      </c>
      <c r="B8" s="477"/>
      <c r="C8" s="477"/>
      <c r="D8" s="478"/>
      <c r="E8" s="472" t="s">
        <v>18</v>
      </c>
      <c r="F8" s="304" t="s">
        <v>19</v>
      </c>
      <c r="G8" s="474" t="s">
        <v>20</v>
      </c>
      <c r="H8" s="474" t="s">
        <v>25</v>
      </c>
      <c r="I8" s="474" t="s">
        <v>24</v>
      </c>
      <c r="J8" s="440"/>
    </row>
    <row r="9" spans="1:10" ht="14.1" customHeight="1" thickBot="1" x14ac:dyDescent="0.35">
      <c r="A9" s="479"/>
      <c r="B9" s="480"/>
      <c r="C9" s="480"/>
      <c r="D9" s="481"/>
      <c r="E9" s="473"/>
      <c r="F9" s="318" t="s">
        <v>20</v>
      </c>
      <c r="G9" s="475"/>
      <c r="H9" s="475"/>
      <c r="I9" s="475"/>
      <c r="J9" s="318" t="s">
        <v>27</v>
      </c>
    </row>
    <row r="10" spans="1:10" ht="14.1" customHeight="1" x14ac:dyDescent="0.3">
      <c r="A10" s="482"/>
      <c r="B10" s="483"/>
      <c r="C10" s="483"/>
      <c r="D10" s="507"/>
      <c r="E10" s="314"/>
      <c r="F10" s="314"/>
      <c r="G10" s="314"/>
      <c r="H10" s="314"/>
      <c r="I10" s="314"/>
      <c r="J10" s="314"/>
    </row>
    <row r="11" spans="1:10" ht="14.1" customHeight="1" x14ac:dyDescent="0.3">
      <c r="A11" s="459" t="s">
        <v>83</v>
      </c>
      <c r="B11" s="442"/>
      <c r="C11" s="442"/>
      <c r="D11" s="443"/>
      <c r="E11" s="315"/>
      <c r="F11" s="14"/>
      <c r="G11" s="14"/>
      <c r="H11" s="14"/>
      <c r="I11" s="14"/>
      <c r="J11" s="14"/>
    </row>
    <row r="12" spans="1:10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445" t="s">
        <v>4</v>
      </c>
      <c r="D13" s="446"/>
      <c r="E13" s="115" t="s">
        <v>99</v>
      </c>
      <c r="F13" s="22">
        <v>766323</v>
      </c>
      <c r="G13" s="22">
        <v>368319</v>
      </c>
      <c r="H13" s="22">
        <v>430029</v>
      </c>
      <c r="I13" s="22">
        <f>SUM(G13:H13)</f>
        <v>798348</v>
      </c>
      <c r="J13" s="22">
        <v>879996</v>
      </c>
    </row>
    <row r="14" spans="1:10" ht="14.1" customHeight="1" x14ac:dyDescent="0.3">
      <c r="A14" s="32"/>
      <c r="B14" s="445" t="s">
        <v>5</v>
      </c>
      <c r="C14" s="445"/>
      <c r="D14" s="446"/>
      <c r="E14" s="53" t="s">
        <v>185</v>
      </c>
      <c r="F14" s="417">
        <f>SUM(F16:F24)</f>
        <v>322775.24</v>
      </c>
      <c r="G14" s="417">
        <f t="shared" ref="G14:J14" si="0">SUM(G16:G24)</f>
        <v>148352.57</v>
      </c>
      <c r="H14" s="417">
        <f t="shared" si="0"/>
        <v>207205.43</v>
      </c>
      <c r="I14" s="417">
        <f t="shared" si="0"/>
        <v>355558</v>
      </c>
      <c r="J14" s="417">
        <f t="shared" si="0"/>
        <v>351666</v>
      </c>
    </row>
    <row r="15" spans="1:10" ht="14.1" customHeight="1" x14ac:dyDescent="0.3">
      <c r="A15" s="32"/>
      <c r="B15" s="31"/>
      <c r="C15" s="445" t="s">
        <v>6</v>
      </c>
      <c r="D15" s="446"/>
      <c r="E15" s="115" t="s">
        <v>100</v>
      </c>
      <c r="F15" s="22">
        <v>65000</v>
      </c>
      <c r="G15" s="22">
        <v>24000</v>
      </c>
      <c r="H15" s="22">
        <v>48000</v>
      </c>
      <c r="I15" s="22">
        <f t="shared" ref="I15:I24" si="1">SUM(G15:H15)</f>
        <v>72000</v>
      </c>
      <c r="J15" s="22">
        <v>48000</v>
      </c>
    </row>
    <row r="16" spans="1:10" ht="14.1" customHeight="1" x14ac:dyDescent="0.3">
      <c r="A16" s="32"/>
      <c r="B16" s="31"/>
      <c r="C16" s="252" t="s">
        <v>154</v>
      </c>
      <c r="D16" s="253"/>
      <c r="E16" s="256" t="s">
        <v>169</v>
      </c>
      <c r="F16" s="22">
        <v>67500</v>
      </c>
      <c r="G16" s="22">
        <v>33750</v>
      </c>
      <c r="H16" s="22">
        <v>33750</v>
      </c>
      <c r="I16" s="22">
        <f t="shared" si="1"/>
        <v>67500</v>
      </c>
      <c r="J16" s="22">
        <v>67500</v>
      </c>
    </row>
    <row r="17" spans="1:10" ht="14.1" customHeight="1" x14ac:dyDescent="0.3">
      <c r="A17" s="32"/>
      <c r="B17" s="31"/>
      <c r="C17" s="252" t="s">
        <v>155</v>
      </c>
      <c r="D17" s="253"/>
      <c r="E17" s="256" t="s">
        <v>170</v>
      </c>
      <c r="F17" s="22">
        <v>67500</v>
      </c>
      <c r="G17" s="22">
        <v>33750</v>
      </c>
      <c r="H17" s="22">
        <v>33750</v>
      </c>
      <c r="I17" s="22">
        <f t="shared" si="1"/>
        <v>67500</v>
      </c>
      <c r="J17" s="22">
        <v>67500</v>
      </c>
    </row>
    <row r="18" spans="1:10" ht="14.1" customHeight="1" x14ac:dyDescent="0.3">
      <c r="A18" s="32"/>
      <c r="B18" s="31"/>
      <c r="C18" s="252" t="s">
        <v>156</v>
      </c>
      <c r="D18" s="253"/>
      <c r="E18" s="256" t="s">
        <v>171</v>
      </c>
      <c r="F18" s="22">
        <v>15000</v>
      </c>
      <c r="G18" s="22">
        <v>10000</v>
      </c>
      <c r="H18" s="22">
        <v>5000</v>
      </c>
      <c r="I18" s="22">
        <f t="shared" si="1"/>
        <v>15000</v>
      </c>
      <c r="J18" s="22">
        <v>10000</v>
      </c>
    </row>
    <row r="19" spans="1:10" ht="14.1" customHeight="1" x14ac:dyDescent="0.3">
      <c r="A19" s="32"/>
      <c r="B19" s="31"/>
      <c r="C19" s="252" t="s">
        <v>159</v>
      </c>
      <c r="D19" s="253"/>
      <c r="E19" s="256" t="s">
        <v>174</v>
      </c>
      <c r="F19" s="22">
        <v>4000</v>
      </c>
      <c r="G19" s="22">
        <v>0</v>
      </c>
      <c r="H19" s="22">
        <v>0</v>
      </c>
      <c r="I19" s="22">
        <f t="shared" si="1"/>
        <v>0</v>
      </c>
      <c r="J19" s="22">
        <v>0</v>
      </c>
    </row>
    <row r="20" spans="1:10" ht="14.1" customHeight="1" x14ac:dyDescent="0.3">
      <c r="A20" s="32"/>
      <c r="B20" s="31"/>
      <c r="C20" s="252" t="s">
        <v>163</v>
      </c>
      <c r="D20" s="253"/>
      <c r="E20" s="256" t="s">
        <v>176</v>
      </c>
      <c r="F20" s="22">
        <v>5000</v>
      </c>
      <c r="G20" s="22">
        <v>0</v>
      </c>
      <c r="H20" s="22">
        <v>0</v>
      </c>
      <c r="I20" s="22">
        <f t="shared" si="1"/>
        <v>0</v>
      </c>
      <c r="J20" s="22">
        <v>0</v>
      </c>
    </row>
    <row r="21" spans="1:10" ht="14.1" customHeight="1" x14ac:dyDescent="0.3">
      <c r="A21" s="32"/>
      <c r="B21" s="31"/>
      <c r="C21" s="252" t="s">
        <v>161</v>
      </c>
      <c r="D21" s="253"/>
      <c r="E21" s="256" t="s">
        <v>177</v>
      </c>
      <c r="F21" s="22">
        <v>26961.24</v>
      </c>
      <c r="G21" s="22">
        <v>5864.57</v>
      </c>
      <c r="H21" s="22">
        <v>44135.43</v>
      </c>
      <c r="I21" s="22">
        <f t="shared" si="1"/>
        <v>50000</v>
      </c>
      <c r="J21" s="22">
        <v>50000</v>
      </c>
    </row>
    <row r="22" spans="1:10" ht="14.1" customHeight="1" x14ac:dyDescent="0.3">
      <c r="A22" s="32"/>
      <c r="B22" s="31"/>
      <c r="C22" s="252" t="s">
        <v>162</v>
      </c>
      <c r="D22" s="253"/>
      <c r="E22" s="256" t="s">
        <v>178</v>
      </c>
      <c r="F22" s="22">
        <v>57785</v>
      </c>
      <c r="G22" s="22">
        <v>0</v>
      </c>
      <c r="H22" s="22">
        <v>66529</v>
      </c>
      <c r="I22" s="22">
        <f t="shared" si="1"/>
        <v>66529</v>
      </c>
      <c r="J22" s="22">
        <v>73333</v>
      </c>
    </row>
    <row r="23" spans="1:10" ht="14.1" customHeight="1" x14ac:dyDescent="0.3">
      <c r="A23" s="32"/>
      <c r="B23" s="31"/>
      <c r="C23" s="445" t="s">
        <v>282</v>
      </c>
      <c r="D23" s="446"/>
      <c r="E23" s="256" t="s">
        <v>178</v>
      </c>
      <c r="F23" s="22">
        <v>66529</v>
      </c>
      <c r="G23" s="22">
        <v>64988</v>
      </c>
      <c r="H23" s="22">
        <v>1541</v>
      </c>
      <c r="I23" s="22">
        <f t="shared" si="1"/>
        <v>66529</v>
      </c>
      <c r="J23" s="22">
        <v>73333</v>
      </c>
    </row>
    <row r="24" spans="1:10" ht="14.1" customHeight="1" x14ac:dyDescent="0.3">
      <c r="A24" s="32"/>
      <c r="B24" s="31"/>
      <c r="C24" s="252" t="s">
        <v>164</v>
      </c>
      <c r="D24" s="253"/>
      <c r="E24" s="256" t="s">
        <v>179</v>
      </c>
      <c r="F24" s="22">
        <v>12500</v>
      </c>
      <c r="G24" s="22">
        <v>0</v>
      </c>
      <c r="H24" s="22">
        <v>22500</v>
      </c>
      <c r="I24" s="22">
        <f t="shared" si="1"/>
        <v>22500</v>
      </c>
      <c r="J24" s="22">
        <v>10000</v>
      </c>
    </row>
    <row r="25" spans="1:10" ht="14.1" customHeight="1" x14ac:dyDescent="0.3">
      <c r="A25" s="32"/>
      <c r="B25" s="33" t="s">
        <v>81</v>
      </c>
      <c r="C25" s="33"/>
      <c r="D25" s="34"/>
      <c r="E25" s="53" t="s">
        <v>180</v>
      </c>
      <c r="F25" s="418">
        <f>SUM(F26:F29)</f>
        <v>117725.30000000002</v>
      </c>
      <c r="G25" s="418">
        <f t="shared" ref="G25:J25" si="2">SUM(G26:G29)</f>
        <v>51959.68</v>
      </c>
      <c r="H25" s="418">
        <f t="shared" si="2"/>
        <v>71368.320000000007</v>
      </c>
      <c r="I25" s="418">
        <f t="shared" si="2"/>
        <v>123328</v>
      </c>
      <c r="J25" s="418">
        <f t="shared" si="2"/>
        <v>119034</v>
      </c>
    </row>
    <row r="26" spans="1:10" ht="14.1" customHeight="1" x14ac:dyDescent="0.3">
      <c r="A26" s="32"/>
      <c r="B26" s="31"/>
      <c r="C26" s="86" t="s">
        <v>165</v>
      </c>
      <c r="D26" s="84"/>
      <c r="E26" s="53" t="s">
        <v>181</v>
      </c>
      <c r="F26" s="22">
        <v>91647.6</v>
      </c>
      <c r="G26" s="22">
        <v>44198.28</v>
      </c>
      <c r="H26" s="22">
        <v>51604.72</v>
      </c>
      <c r="I26" s="14">
        <f>SUM(G26:H26)</f>
        <v>95803</v>
      </c>
      <c r="J26" s="14">
        <v>105600</v>
      </c>
    </row>
    <row r="27" spans="1:10" ht="14.1" customHeight="1" x14ac:dyDescent="0.3">
      <c r="A27" s="32"/>
      <c r="B27" s="31"/>
      <c r="C27" s="86" t="s">
        <v>166</v>
      </c>
      <c r="D27" s="84"/>
      <c r="E27" s="53" t="s">
        <v>182</v>
      </c>
      <c r="F27" s="22">
        <v>15274.6</v>
      </c>
      <c r="G27" s="22">
        <v>3111.4</v>
      </c>
      <c r="H27" s="22">
        <v>12857.6</v>
      </c>
      <c r="I27" s="14">
        <f>SUM(G27:H27)</f>
        <v>15969</v>
      </c>
      <c r="J27" s="14">
        <v>2400</v>
      </c>
    </row>
    <row r="28" spans="1:10" ht="14.1" customHeight="1" x14ac:dyDescent="0.3">
      <c r="A28" s="32"/>
      <c r="B28" s="31"/>
      <c r="C28" s="86" t="s">
        <v>167</v>
      </c>
      <c r="D28" s="84"/>
      <c r="E28" s="53" t="s">
        <v>186</v>
      </c>
      <c r="F28" s="22">
        <v>7700</v>
      </c>
      <c r="G28" s="22">
        <v>3450</v>
      </c>
      <c r="H28" s="22">
        <v>4650</v>
      </c>
      <c r="I28" s="14">
        <f>SUM(G28:H28)</f>
        <v>8100</v>
      </c>
      <c r="J28" s="14">
        <v>8634</v>
      </c>
    </row>
    <row r="29" spans="1:10" ht="14.1" customHeight="1" x14ac:dyDescent="0.3">
      <c r="A29" s="32"/>
      <c r="B29" s="31"/>
      <c r="C29" s="86" t="s">
        <v>168</v>
      </c>
      <c r="D29" s="84"/>
      <c r="E29" s="53" t="s">
        <v>183</v>
      </c>
      <c r="F29" s="22">
        <v>3103.1</v>
      </c>
      <c r="G29" s="22">
        <v>1200</v>
      </c>
      <c r="H29" s="22">
        <v>2256</v>
      </c>
      <c r="I29" s="14">
        <f>SUM(G29:H29)</f>
        <v>3456</v>
      </c>
      <c r="J29" s="14">
        <v>2400</v>
      </c>
    </row>
    <row r="30" spans="1:10" ht="14.1" customHeight="1" x14ac:dyDescent="0.3">
      <c r="A30" s="32"/>
      <c r="B30" s="113" t="s">
        <v>7</v>
      </c>
      <c r="C30" s="114"/>
      <c r="E30" s="53" t="s">
        <v>187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12" t="s">
        <v>7</v>
      </c>
      <c r="D31" s="114"/>
      <c r="E31" s="53" t="s">
        <v>183</v>
      </c>
      <c r="F31" s="19">
        <f>SUM(F32:F33)</f>
        <v>67785</v>
      </c>
      <c r="G31" s="14">
        <v>0</v>
      </c>
      <c r="H31" s="14">
        <v>0</v>
      </c>
      <c r="I31" s="14">
        <v>0</v>
      </c>
      <c r="J31" s="14">
        <v>0</v>
      </c>
    </row>
    <row r="32" spans="1:10" ht="14.1" customHeight="1" x14ac:dyDescent="0.3">
      <c r="A32" s="32"/>
      <c r="B32" s="33"/>
      <c r="C32" s="468" t="s">
        <v>291</v>
      </c>
      <c r="D32" s="467"/>
      <c r="E32" s="53"/>
      <c r="F32" s="22">
        <v>10000</v>
      </c>
      <c r="G32" s="22">
        <v>0</v>
      </c>
      <c r="H32" s="22">
        <v>15000</v>
      </c>
      <c r="I32" s="22">
        <f>SUM(G32:H32)</f>
        <v>15000</v>
      </c>
      <c r="J32" s="22">
        <v>10000</v>
      </c>
    </row>
    <row r="33" spans="1:10" ht="14.1" customHeight="1" x14ac:dyDescent="0.3">
      <c r="A33" s="32"/>
      <c r="B33" s="33"/>
      <c r="C33" s="277" t="s">
        <v>380</v>
      </c>
      <c r="D33" s="275"/>
      <c r="E33" s="53"/>
      <c r="F33" s="22">
        <v>57785</v>
      </c>
      <c r="G33" s="22">
        <v>0</v>
      </c>
      <c r="H33" s="22">
        <v>0</v>
      </c>
      <c r="I33" s="22">
        <v>0</v>
      </c>
      <c r="J33" s="22">
        <v>0</v>
      </c>
    </row>
    <row r="34" spans="1:10" ht="14.1" customHeight="1" x14ac:dyDescent="0.3">
      <c r="A34" s="200"/>
      <c r="B34" s="464" t="s">
        <v>109</v>
      </c>
      <c r="C34" s="464"/>
      <c r="D34" s="464"/>
      <c r="E34" s="30"/>
      <c r="F34" s="201">
        <f>SUM(F13,F14,F15,F25,F31)</f>
        <v>1339608.54</v>
      </c>
      <c r="G34" s="201">
        <f t="shared" ref="G34:I34" si="3">SUM(G13,G14,G15,G25,G32)</f>
        <v>592631.25000000012</v>
      </c>
      <c r="H34" s="201">
        <f>SUM(H13,H14,H15,H25,H32)</f>
        <v>771602.75</v>
      </c>
      <c r="I34" s="201">
        <f t="shared" si="3"/>
        <v>1364234</v>
      </c>
      <c r="J34" s="201">
        <f>SUM(J13,J14,J15,J25,J32)</f>
        <v>1408696</v>
      </c>
    </row>
    <row r="35" spans="1:10" ht="14.1" customHeight="1" x14ac:dyDescent="0.3">
      <c r="A35" s="33"/>
      <c r="B35" s="182"/>
      <c r="C35" s="182"/>
      <c r="D35" s="182"/>
      <c r="E35" s="184"/>
      <c r="F35" s="59"/>
      <c r="G35" s="59"/>
      <c r="H35" s="59"/>
      <c r="I35" s="59"/>
      <c r="J35" s="59"/>
    </row>
    <row r="36" spans="1:10" ht="14.1" customHeight="1" x14ac:dyDescent="0.3">
      <c r="A36" s="33"/>
      <c r="B36" s="289"/>
      <c r="C36" s="289"/>
      <c r="D36" s="289"/>
      <c r="E36" s="296"/>
      <c r="F36" s="59"/>
      <c r="G36" s="59"/>
      <c r="H36" s="59"/>
      <c r="I36" s="59"/>
      <c r="J36" s="59"/>
    </row>
    <row r="37" spans="1:10" ht="14.1" customHeight="1" x14ac:dyDescent="0.3">
      <c r="A37" s="33"/>
      <c r="B37" s="437"/>
      <c r="C37" s="437"/>
      <c r="D37" s="437"/>
      <c r="E37" s="438"/>
      <c r="F37" s="59"/>
      <c r="G37" s="59"/>
      <c r="H37" s="59"/>
      <c r="I37" s="59"/>
      <c r="J37" s="59"/>
    </row>
    <row r="38" spans="1:10" ht="14.1" customHeight="1" x14ac:dyDescent="0.3">
      <c r="A38" s="33"/>
      <c r="B38" s="437"/>
      <c r="C38" s="437"/>
      <c r="D38" s="437"/>
      <c r="E38" s="438"/>
      <c r="F38" s="59"/>
      <c r="G38" s="59"/>
      <c r="H38" s="59"/>
      <c r="I38" s="59"/>
      <c r="J38" s="59"/>
    </row>
    <row r="39" spans="1:10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</row>
    <row r="40" spans="1:10" ht="14.1" customHeight="1" x14ac:dyDescent="0.3">
      <c r="A40" s="33"/>
      <c r="B40" s="289"/>
      <c r="C40" s="289"/>
      <c r="D40" s="289"/>
      <c r="E40" s="296"/>
      <c r="F40" s="59"/>
      <c r="G40" s="59"/>
      <c r="H40" s="59"/>
      <c r="I40" s="59"/>
      <c r="J40" s="59"/>
    </row>
    <row r="41" spans="1:10" ht="16.5" customHeight="1" x14ac:dyDescent="0.3">
      <c r="A41" s="518" t="s">
        <v>88</v>
      </c>
      <c r="B41" s="518"/>
      <c r="C41" s="518"/>
      <c r="D41" s="518"/>
      <c r="E41" s="184"/>
      <c r="F41" s="59"/>
      <c r="G41" s="59"/>
      <c r="H41" s="59"/>
      <c r="I41" s="59"/>
      <c r="J41" s="214" t="s">
        <v>270</v>
      </c>
    </row>
    <row r="42" spans="1:10" ht="12" customHeight="1" x14ac:dyDescent="0.3">
      <c r="A42" s="42"/>
      <c r="B42" s="29"/>
      <c r="C42" s="29"/>
      <c r="D42" s="43"/>
      <c r="E42" s="301"/>
      <c r="F42" s="301"/>
      <c r="G42" s="513" t="s">
        <v>21</v>
      </c>
      <c r="H42" s="513"/>
      <c r="I42" s="513"/>
      <c r="J42" s="515" t="s">
        <v>26</v>
      </c>
    </row>
    <row r="43" spans="1:10" ht="12" customHeight="1" x14ac:dyDescent="0.3">
      <c r="A43" s="299"/>
      <c r="B43" s="296"/>
      <c r="C43" s="296"/>
      <c r="D43" s="300"/>
      <c r="E43" s="495" t="s">
        <v>18</v>
      </c>
      <c r="F43" s="302" t="s">
        <v>19</v>
      </c>
      <c r="G43" s="302" t="s">
        <v>22</v>
      </c>
      <c r="H43" s="302" t="s">
        <v>23</v>
      </c>
      <c r="I43" s="517" t="s">
        <v>24</v>
      </c>
      <c r="J43" s="516"/>
    </row>
    <row r="44" spans="1:10" ht="12" customHeight="1" x14ac:dyDescent="0.3">
      <c r="A44" s="498" t="s">
        <v>2</v>
      </c>
      <c r="B44" s="452"/>
      <c r="C44" s="452"/>
      <c r="D44" s="499"/>
      <c r="E44" s="495"/>
      <c r="F44" s="302" t="s">
        <v>20</v>
      </c>
      <c r="G44" s="302" t="s">
        <v>20</v>
      </c>
      <c r="H44" s="302" t="s">
        <v>25</v>
      </c>
      <c r="I44" s="495"/>
      <c r="J44" s="302" t="s">
        <v>27</v>
      </c>
    </row>
    <row r="45" spans="1:10" ht="12" customHeight="1" x14ac:dyDescent="0.3">
      <c r="A45" s="489">
        <v>1</v>
      </c>
      <c r="B45" s="490"/>
      <c r="C45" s="490"/>
      <c r="D45" s="491"/>
      <c r="E45" s="30">
        <v>2</v>
      </c>
      <c r="F45" s="30">
        <v>3</v>
      </c>
      <c r="G45" s="30">
        <v>4</v>
      </c>
      <c r="H45" s="30">
        <v>5</v>
      </c>
      <c r="I45" s="30">
        <v>6</v>
      </c>
      <c r="J45" s="30">
        <v>7</v>
      </c>
    </row>
    <row r="46" spans="1:10" ht="12.9" customHeight="1" x14ac:dyDescent="0.3">
      <c r="A46" s="202" t="s">
        <v>8</v>
      </c>
      <c r="B46" s="60"/>
      <c r="C46" s="47"/>
      <c r="D46" s="210"/>
      <c r="E46" s="186"/>
      <c r="F46" s="16"/>
      <c r="G46" s="16"/>
      <c r="H46" s="16"/>
      <c r="I46" s="16"/>
      <c r="J46" s="16"/>
    </row>
    <row r="47" spans="1:10" ht="12.9" customHeight="1" x14ac:dyDescent="0.3">
      <c r="A47" s="11"/>
      <c r="B47" s="444" t="s">
        <v>9</v>
      </c>
      <c r="C47" s="445"/>
      <c r="D47" s="446"/>
      <c r="E47" s="53" t="s">
        <v>146</v>
      </c>
      <c r="F47" s="14"/>
      <c r="G47" s="14"/>
      <c r="H47" s="14"/>
      <c r="I47" s="14"/>
      <c r="J47" s="14"/>
    </row>
    <row r="48" spans="1:10" ht="12.9" customHeight="1" x14ac:dyDescent="0.3">
      <c r="A48" s="11"/>
      <c r="B48" s="111"/>
      <c r="C48" s="468" t="s">
        <v>9</v>
      </c>
      <c r="D48" s="446"/>
      <c r="E48" s="53" t="s">
        <v>139</v>
      </c>
      <c r="F48" s="14">
        <v>42360</v>
      </c>
      <c r="G48" s="14">
        <v>22970</v>
      </c>
      <c r="H48" s="14">
        <v>37030</v>
      </c>
      <c r="I48" s="14">
        <f>SUM(G48:H48)</f>
        <v>60000</v>
      </c>
      <c r="J48" s="14">
        <v>85000</v>
      </c>
    </row>
    <row r="49" spans="1:10" ht="12.9" customHeight="1" x14ac:dyDescent="0.3">
      <c r="A49" s="11"/>
      <c r="B49" s="444" t="s">
        <v>10</v>
      </c>
      <c r="C49" s="445"/>
      <c r="D49" s="446"/>
      <c r="E49" s="53" t="s">
        <v>147</v>
      </c>
      <c r="F49" s="14"/>
      <c r="G49" s="14"/>
      <c r="H49" s="14"/>
      <c r="I49" s="14"/>
      <c r="J49" s="14"/>
    </row>
    <row r="50" spans="1:10" ht="12.9" customHeight="1" x14ac:dyDescent="0.3">
      <c r="A50" s="11"/>
      <c r="B50" s="111"/>
      <c r="C50" s="444" t="s">
        <v>55</v>
      </c>
      <c r="D50" s="446"/>
      <c r="E50" s="53" t="s">
        <v>140</v>
      </c>
      <c r="F50" s="14">
        <v>78590</v>
      </c>
      <c r="G50" s="14">
        <v>51841</v>
      </c>
      <c r="H50" s="14">
        <v>8159</v>
      </c>
      <c r="I50" s="14">
        <f>SUM(G50:H50)</f>
        <v>60000</v>
      </c>
      <c r="J50" s="14">
        <v>90000</v>
      </c>
    </row>
    <row r="51" spans="1:10" ht="12.9" customHeight="1" x14ac:dyDescent="0.3">
      <c r="A51" s="11"/>
      <c r="B51" s="444" t="s">
        <v>11</v>
      </c>
      <c r="C51" s="445"/>
      <c r="D51" s="446"/>
      <c r="E51" s="53" t="s">
        <v>148</v>
      </c>
      <c r="F51" s="14"/>
      <c r="G51" s="14"/>
      <c r="H51" s="14"/>
      <c r="I51" s="14"/>
      <c r="J51" s="14"/>
    </row>
    <row r="52" spans="1:10" ht="12.9" customHeight="1" x14ac:dyDescent="0.3">
      <c r="A52" s="11"/>
      <c r="B52" s="111"/>
      <c r="C52" s="444" t="s">
        <v>36</v>
      </c>
      <c r="D52" s="446"/>
      <c r="E52" s="53" t="s">
        <v>141</v>
      </c>
      <c r="F52" s="14">
        <v>25327.08</v>
      </c>
      <c r="G52" s="14">
        <v>0</v>
      </c>
      <c r="H52" s="14">
        <v>50000</v>
      </c>
      <c r="I52" s="14">
        <f>SUM(G52:H52)</f>
        <v>50000</v>
      </c>
      <c r="J52" s="14">
        <v>60000</v>
      </c>
    </row>
    <row r="53" spans="1:10" ht="12.9" customHeight="1" x14ac:dyDescent="0.3">
      <c r="A53" s="11"/>
      <c r="B53" s="444" t="s">
        <v>94</v>
      </c>
      <c r="C53" s="445"/>
      <c r="D53" s="446"/>
      <c r="E53" s="53" t="s">
        <v>150</v>
      </c>
      <c r="F53" s="417">
        <f>SUM(F54:F55)</f>
        <v>24737.02</v>
      </c>
      <c r="G53" s="417">
        <f t="shared" ref="G53:H53" si="4">SUM(G54:G55)</f>
        <v>18515</v>
      </c>
      <c r="H53" s="417">
        <f t="shared" si="4"/>
        <v>36485</v>
      </c>
      <c r="I53" s="417">
        <f>SUM(G53:H53)</f>
        <v>55000</v>
      </c>
      <c r="J53" s="417">
        <f>SUM(J54:J55)</f>
        <v>55000</v>
      </c>
    </row>
    <row r="54" spans="1:10" ht="12.9" customHeight="1" x14ac:dyDescent="0.3">
      <c r="A54" s="11"/>
      <c r="B54" s="111"/>
      <c r="C54" s="444" t="s">
        <v>121</v>
      </c>
      <c r="D54" s="446"/>
      <c r="E54" s="53" t="s">
        <v>144</v>
      </c>
      <c r="F54" s="22">
        <v>24666</v>
      </c>
      <c r="G54" s="22">
        <v>16015</v>
      </c>
      <c r="H54" s="22">
        <v>13985</v>
      </c>
      <c r="I54" s="22">
        <f>SUM(G54:H54)</f>
        <v>30000</v>
      </c>
      <c r="J54" s="22">
        <v>30000</v>
      </c>
    </row>
    <row r="55" spans="1:10" ht="12.9" customHeight="1" x14ac:dyDescent="0.3">
      <c r="A55" s="11"/>
      <c r="B55" s="111"/>
      <c r="C55" s="444" t="s">
        <v>137</v>
      </c>
      <c r="D55" s="446"/>
      <c r="E55" s="53" t="s">
        <v>145</v>
      </c>
      <c r="F55" s="22">
        <v>71.02</v>
      </c>
      <c r="G55" s="22">
        <v>2500</v>
      </c>
      <c r="H55" s="22">
        <v>22500</v>
      </c>
      <c r="I55" s="22">
        <f>SUM(G55:H55)</f>
        <v>25000</v>
      </c>
      <c r="J55" s="22">
        <v>25000</v>
      </c>
    </row>
    <row r="56" spans="1:10" ht="12.9" customHeight="1" x14ac:dyDescent="0.3">
      <c r="A56" s="11"/>
      <c r="B56" s="444" t="s">
        <v>14</v>
      </c>
      <c r="C56" s="444"/>
      <c r="D56" s="467"/>
      <c r="E56" s="53" t="s">
        <v>192</v>
      </c>
      <c r="F56" s="14"/>
      <c r="G56" s="14"/>
      <c r="H56" s="14"/>
      <c r="I56" s="14"/>
      <c r="J56" s="44"/>
    </row>
    <row r="57" spans="1:10" ht="12.9" customHeight="1" x14ac:dyDescent="0.3">
      <c r="A57" s="11"/>
      <c r="B57" s="111"/>
      <c r="C57" s="484" t="s">
        <v>125</v>
      </c>
      <c r="D57" s="470"/>
      <c r="E57" s="53" t="s">
        <v>193</v>
      </c>
      <c r="F57" s="14">
        <v>32936</v>
      </c>
      <c r="G57" s="14">
        <v>1500</v>
      </c>
      <c r="H57" s="14">
        <v>1000</v>
      </c>
      <c r="I57" s="14">
        <f>SUM(G57:H57)</f>
        <v>2500</v>
      </c>
      <c r="J57" s="14">
        <v>0</v>
      </c>
    </row>
    <row r="58" spans="1:10" ht="12.9" customHeight="1" x14ac:dyDescent="0.3">
      <c r="A58" s="11"/>
      <c r="B58" s="468" t="s">
        <v>77</v>
      </c>
      <c r="C58" s="447"/>
      <c r="D58" s="446"/>
      <c r="E58" s="53"/>
      <c r="F58" s="14"/>
      <c r="G58" s="14"/>
      <c r="H58" s="14"/>
      <c r="I58" s="14"/>
      <c r="J58" s="14"/>
    </row>
    <row r="59" spans="1:10" ht="12.9" customHeight="1" x14ac:dyDescent="0.3">
      <c r="A59" s="11"/>
      <c r="B59" s="328"/>
      <c r="C59" s="240" t="s">
        <v>124</v>
      </c>
      <c r="D59" s="331"/>
      <c r="E59" s="53"/>
      <c r="F59" s="14">
        <v>0</v>
      </c>
      <c r="G59" s="14">
        <v>0</v>
      </c>
      <c r="H59" s="14">
        <v>0</v>
      </c>
      <c r="I59" s="14">
        <v>0</v>
      </c>
      <c r="J59" s="14">
        <v>37500</v>
      </c>
    </row>
    <row r="60" spans="1:10" ht="12.9" customHeight="1" x14ac:dyDescent="0.3">
      <c r="A60" s="11"/>
      <c r="B60" s="444" t="s">
        <v>96</v>
      </c>
      <c r="C60" s="444"/>
      <c r="D60" s="467"/>
      <c r="E60" s="53" t="s">
        <v>198</v>
      </c>
      <c r="F60" s="14"/>
      <c r="G60" s="14"/>
      <c r="H60" s="14"/>
      <c r="I60" s="14"/>
      <c r="J60" s="14"/>
    </row>
    <row r="61" spans="1:10" ht="12.9" customHeight="1" x14ac:dyDescent="0.3">
      <c r="A61" s="11"/>
      <c r="B61" s="111"/>
      <c r="C61" s="444" t="s">
        <v>96</v>
      </c>
      <c r="D61" s="446"/>
      <c r="E61" s="53" t="s">
        <v>205</v>
      </c>
      <c r="F61" s="14">
        <v>4950</v>
      </c>
      <c r="G61" s="14">
        <v>0</v>
      </c>
      <c r="H61" s="14">
        <v>25000</v>
      </c>
      <c r="I61" s="14">
        <f>SUM(G61:H61)</f>
        <v>25000</v>
      </c>
      <c r="J61" s="14">
        <v>28681</v>
      </c>
    </row>
    <row r="62" spans="1:10" ht="12.9" customHeight="1" x14ac:dyDescent="0.3">
      <c r="A62" s="39"/>
      <c r="B62" s="442" t="s">
        <v>110</v>
      </c>
      <c r="C62" s="442"/>
      <c r="D62" s="443"/>
      <c r="E62" s="89"/>
      <c r="F62" s="17">
        <f>SUM(F48,F50,F52,F53,F61,F57)</f>
        <v>208900.1</v>
      </c>
      <c r="G62" s="17">
        <f>SUM(G48,G50,G52,G53,G57,G61)</f>
        <v>94826</v>
      </c>
      <c r="H62" s="17">
        <f>SUM(H48,H50,H52,H53,H57,H61)</f>
        <v>157674</v>
      </c>
      <c r="I62" s="17">
        <f>SUM(I48:I61)</f>
        <v>307500</v>
      </c>
      <c r="J62" s="17">
        <f>SUM(J48,J50,J52,J53,J57,J61,J59)</f>
        <v>356181</v>
      </c>
    </row>
    <row r="63" spans="1:10" ht="12.9" customHeight="1" x14ac:dyDescent="0.3">
      <c r="A63" s="39"/>
      <c r="B63" s="81"/>
      <c r="C63" s="81"/>
      <c r="D63" s="82"/>
      <c r="E63" s="89"/>
      <c r="F63" s="17"/>
      <c r="G63" s="17"/>
      <c r="H63" s="17"/>
      <c r="I63" s="17"/>
      <c r="J63" s="17"/>
    </row>
    <row r="64" spans="1:10" ht="12.9" customHeight="1" x14ac:dyDescent="0.3">
      <c r="A64" s="459" t="s">
        <v>16</v>
      </c>
      <c r="B64" s="442"/>
      <c r="C64" s="442"/>
      <c r="D64" s="443"/>
      <c r="E64" s="89"/>
      <c r="F64" s="17"/>
      <c r="G64" s="17"/>
      <c r="H64" s="17"/>
      <c r="I64" s="17"/>
      <c r="J64" s="17"/>
    </row>
    <row r="65" spans="1:10" ht="12.9" customHeight="1" x14ac:dyDescent="0.3">
      <c r="A65" s="39"/>
      <c r="B65" s="445" t="s">
        <v>107</v>
      </c>
      <c r="C65" s="445"/>
      <c r="D65" s="446"/>
      <c r="E65" s="53" t="s">
        <v>206</v>
      </c>
      <c r="F65" s="54"/>
      <c r="G65" s="54"/>
      <c r="H65" s="54"/>
      <c r="I65" s="54"/>
      <c r="J65" s="54"/>
    </row>
    <row r="66" spans="1:10" ht="12.9" customHeight="1" x14ac:dyDescent="0.3">
      <c r="A66" s="39"/>
      <c r="B66" s="116"/>
      <c r="C66" s="485" t="s">
        <v>133</v>
      </c>
      <c r="D66" s="486"/>
      <c r="E66" s="53" t="s">
        <v>208</v>
      </c>
      <c r="F66" s="54">
        <v>0</v>
      </c>
      <c r="G66" s="54">
        <v>0</v>
      </c>
      <c r="H66" s="54">
        <v>0</v>
      </c>
      <c r="I66" s="54">
        <f>SUM(G66:H66)</f>
        <v>0</v>
      </c>
      <c r="J66" s="54">
        <v>0</v>
      </c>
    </row>
    <row r="67" spans="1:10" ht="12.9" customHeight="1" x14ac:dyDescent="0.3">
      <c r="A67" s="39"/>
      <c r="B67" s="116"/>
      <c r="C67" s="119"/>
      <c r="D67" s="79" t="s">
        <v>356</v>
      </c>
      <c r="E67" s="53" t="s">
        <v>353</v>
      </c>
      <c r="F67" s="54">
        <v>44450</v>
      </c>
      <c r="G67" s="54">
        <v>0</v>
      </c>
      <c r="H67" s="54">
        <v>0</v>
      </c>
      <c r="I67" s="54">
        <v>0</v>
      </c>
      <c r="J67" s="54">
        <v>0</v>
      </c>
    </row>
    <row r="68" spans="1:10" ht="12.9" customHeight="1" x14ac:dyDescent="0.3">
      <c r="A68" s="39"/>
      <c r="B68" s="116"/>
      <c r="C68" s="119"/>
      <c r="D68" s="79" t="s">
        <v>273</v>
      </c>
      <c r="E68" s="53" t="s">
        <v>320</v>
      </c>
      <c r="F68" s="54">
        <v>0</v>
      </c>
      <c r="G68" s="54">
        <v>0</v>
      </c>
      <c r="H68" s="54">
        <v>60000</v>
      </c>
      <c r="I68" s="54">
        <f>SUM(G68:H68)</f>
        <v>60000</v>
      </c>
      <c r="J68" s="54">
        <v>0</v>
      </c>
    </row>
    <row r="69" spans="1:10" ht="12.9" customHeight="1" x14ac:dyDescent="0.3">
      <c r="A69" s="39"/>
      <c r="B69" s="170"/>
      <c r="C69" s="172"/>
      <c r="D69" s="174" t="s">
        <v>259</v>
      </c>
      <c r="E69" s="53" t="s">
        <v>322</v>
      </c>
      <c r="F69" s="269">
        <v>0</v>
      </c>
      <c r="G69" s="54">
        <v>0</v>
      </c>
      <c r="H69" s="54">
        <v>20000</v>
      </c>
      <c r="I69" s="54">
        <f>SUM(G69:H69)</f>
        <v>20000</v>
      </c>
      <c r="J69" s="54">
        <v>0</v>
      </c>
    </row>
    <row r="70" spans="1:10" ht="12.9" customHeight="1" x14ac:dyDescent="0.3">
      <c r="A70" s="39"/>
      <c r="B70" s="170"/>
      <c r="C70" s="444" t="s">
        <v>256</v>
      </c>
      <c r="D70" s="446"/>
      <c r="E70" s="53" t="s">
        <v>217</v>
      </c>
      <c r="F70" s="269">
        <v>0</v>
      </c>
      <c r="G70" s="54">
        <v>0</v>
      </c>
      <c r="H70" s="54">
        <v>0</v>
      </c>
      <c r="I70" s="54">
        <v>0</v>
      </c>
      <c r="J70" s="54">
        <v>0</v>
      </c>
    </row>
    <row r="71" spans="1:10" ht="12.9" customHeight="1" x14ac:dyDescent="0.3">
      <c r="A71" s="39"/>
      <c r="B71" s="170"/>
      <c r="C71" s="172"/>
      <c r="D71" s="174" t="s">
        <v>258</v>
      </c>
      <c r="E71" s="53" t="s">
        <v>351</v>
      </c>
      <c r="F71" s="54">
        <v>36800</v>
      </c>
      <c r="G71" s="54">
        <v>0</v>
      </c>
      <c r="H71" s="54">
        <v>10000</v>
      </c>
      <c r="I71" s="54">
        <f>SUM(G71:H71)</f>
        <v>10000</v>
      </c>
      <c r="J71" s="54">
        <v>0</v>
      </c>
    </row>
    <row r="72" spans="1:10" ht="12.9" customHeight="1" x14ac:dyDescent="0.3">
      <c r="A72" s="39"/>
      <c r="B72" s="170"/>
      <c r="C72" s="172"/>
      <c r="D72" s="174" t="s">
        <v>260</v>
      </c>
      <c r="E72" s="53" t="s">
        <v>357</v>
      </c>
      <c r="F72" s="54">
        <v>0</v>
      </c>
      <c r="G72" s="54">
        <v>0</v>
      </c>
      <c r="H72" s="54">
        <v>10000</v>
      </c>
      <c r="I72" s="54">
        <f>SUM(G72:H72)</f>
        <v>10000</v>
      </c>
      <c r="J72" s="54">
        <v>0</v>
      </c>
    </row>
    <row r="73" spans="1:10" ht="12.9" customHeight="1" x14ac:dyDescent="0.3">
      <c r="A73" s="39"/>
      <c r="B73" s="116"/>
      <c r="C73" s="444" t="s">
        <v>214</v>
      </c>
      <c r="D73" s="467"/>
      <c r="E73" s="53" t="s">
        <v>209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</row>
    <row r="74" spans="1:10" ht="12.9" customHeight="1" x14ac:dyDescent="0.3">
      <c r="A74" s="39"/>
      <c r="B74" s="442" t="s">
        <v>111</v>
      </c>
      <c r="C74" s="442"/>
      <c r="D74" s="443"/>
      <c r="E74" s="89"/>
      <c r="F74" s="38">
        <f>SUM(F66:F73)</f>
        <v>81250</v>
      </c>
      <c r="G74" s="38">
        <f>SUM(G66,G73)</f>
        <v>0</v>
      </c>
      <c r="H74" s="38">
        <f>SUM(H66:H73)</f>
        <v>100000</v>
      </c>
      <c r="I74" s="38">
        <f>SUM(I66:I73)</f>
        <v>100000</v>
      </c>
      <c r="J74" s="38">
        <f>SUM(J67:J73)</f>
        <v>0</v>
      </c>
    </row>
    <row r="75" spans="1:10" ht="12.9" customHeight="1" x14ac:dyDescent="0.3">
      <c r="A75" s="39"/>
      <c r="B75" s="81"/>
      <c r="C75" s="81"/>
      <c r="D75" s="82"/>
      <c r="E75" s="89"/>
      <c r="F75" s="38"/>
      <c r="G75" s="38"/>
      <c r="H75" s="38"/>
      <c r="I75" s="38"/>
      <c r="J75" s="225"/>
    </row>
    <row r="76" spans="1:10" ht="12.9" customHeight="1" thickBot="1" x14ac:dyDescent="0.35">
      <c r="A76" s="463" t="s">
        <v>17</v>
      </c>
      <c r="B76" s="464"/>
      <c r="C76" s="464"/>
      <c r="D76" s="465"/>
      <c r="E76" s="30"/>
      <c r="F76" s="178">
        <f>SUM(F74,F62,F34)</f>
        <v>1629758.6400000001</v>
      </c>
      <c r="G76" s="178">
        <f>SUM(G74,G62,G34)</f>
        <v>687457.25000000012</v>
      </c>
      <c r="H76" s="178">
        <f>SUM(H74,H62,H34)</f>
        <v>1029276.75</v>
      </c>
      <c r="I76" s="178">
        <f>SUM(I74,I62,I34)</f>
        <v>1771734</v>
      </c>
      <c r="J76" s="178">
        <f>SUM(J74,J62,J34)</f>
        <v>1764877</v>
      </c>
    </row>
    <row r="77" spans="1:10" ht="12.9" customHeight="1" thickTop="1" x14ac:dyDescent="0.3">
      <c r="A77" s="13"/>
      <c r="B77" s="13"/>
      <c r="C77" s="20"/>
      <c r="D77" s="20"/>
      <c r="E77" s="88"/>
      <c r="F77" s="59"/>
      <c r="G77" s="59"/>
      <c r="H77" s="59"/>
      <c r="I77" s="59"/>
      <c r="J77" s="59"/>
    </row>
    <row r="78" spans="1:10" s="372" customFormat="1" ht="14.1" customHeight="1" x14ac:dyDescent="0.3">
      <c r="A78" s="372" t="s">
        <v>29</v>
      </c>
      <c r="E78" s="374" t="s">
        <v>31</v>
      </c>
      <c r="F78" s="375"/>
      <c r="G78" s="375"/>
      <c r="H78" s="375" t="s">
        <v>32</v>
      </c>
      <c r="I78" s="375"/>
      <c r="J78" s="375"/>
    </row>
    <row r="79" spans="1:10" s="372" customFormat="1" ht="14.1" customHeight="1" x14ac:dyDescent="0.3">
      <c r="E79" s="376"/>
      <c r="F79" s="375"/>
      <c r="G79" s="375"/>
      <c r="H79" s="375"/>
      <c r="I79" s="375"/>
      <c r="J79" s="375"/>
    </row>
    <row r="80" spans="1:10" s="372" customFormat="1" ht="14.1" customHeight="1" x14ac:dyDescent="0.3">
      <c r="E80" s="376"/>
      <c r="F80" s="375"/>
      <c r="G80" s="375"/>
      <c r="H80" s="375"/>
      <c r="I80" s="375"/>
      <c r="J80" s="375"/>
    </row>
    <row r="81" spans="1:10" s="372" customFormat="1" ht="14.1" customHeight="1" x14ac:dyDescent="0.3">
      <c r="A81" s="373" t="s">
        <v>67</v>
      </c>
      <c r="B81" s="373"/>
      <c r="E81" s="500" t="s">
        <v>33</v>
      </c>
      <c r="F81" s="500"/>
      <c r="G81" s="500"/>
      <c r="H81" s="501" t="s">
        <v>34</v>
      </c>
      <c r="I81" s="501"/>
      <c r="J81" s="501"/>
    </row>
    <row r="82" spans="1:10" s="372" customFormat="1" ht="14.1" customHeight="1" x14ac:dyDescent="0.3">
      <c r="A82" s="372" t="s">
        <v>68</v>
      </c>
      <c r="E82" s="502" t="s">
        <v>305</v>
      </c>
      <c r="F82" s="502"/>
      <c r="G82" s="502"/>
      <c r="H82" s="503" t="s">
        <v>369</v>
      </c>
      <c r="I82" s="503"/>
      <c r="J82" s="503"/>
    </row>
  </sheetData>
  <mergeCells count="51">
    <mergeCell ref="C23:D23"/>
    <mergeCell ref="C32:D32"/>
    <mergeCell ref="C48:D48"/>
    <mergeCell ref="A11:D11"/>
    <mergeCell ref="B12:D12"/>
    <mergeCell ref="C13:D13"/>
    <mergeCell ref="B14:D14"/>
    <mergeCell ref="B34:D34"/>
    <mergeCell ref="A45:D45"/>
    <mergeCell ref="B47:D47"/>
    <mergeCell ref="A41:D41"/>
    <mergeCell ref="G42:I42"/>
    <mergeCell ref="A4:J4"/>
    <mergeCell ref="A6:D6"/>
    <mergeCell ref="G7:I7"/>
    <mergeCell ref="J7:J8"/>
    <mergeCell ref="E8:E9"/>
    <mergeCell ref="I8:I9"/>
    <mergeCell ref="G8:G9"/>
    <mergeCell ref="H8:H9"/>
    <mergeCell ref="A8:D9"/>
    <mergeCell ref="J42:J43"/>
    <mergeCell ref="E43:E44"/>
    <mergeCell ref="I43:I44"/>
    <mergeCell ref="A44:D44"/>
    <mergeCell ref="C15:D15"/>
    <mergeCell ref="A10:D10"/>
    <mergeCell ref="B49:D49"/>
    <mergeCell ref="B51:D51"/>
    <mergeCell ref="A64:D64"/>
    <mergeCell ref="B53:D53"/>
    <mergeCell ref="B56:D56"/>
    <mergeCell ref="B60:D60"/>
    <mergeCell ref="B62:D62"/>
    <mergeCell ref="C54:D54"/>
    <mergeCell ref="C55:D55"/>
    <mergeCell ref="C57:D57"/>
    <mergeCell ref="C61:D61"/>
    <mergeCell ref="B58:D58"/>
    <mergeCell ref="C50:D50"/>
    <mergeCell ref="C52:D52"/>
    <mergeCell ref="H81:J81"/>
    <mergeCell ref="H82:J82"/>
    <mergeCell ref="B65:D65"/>
    <mergeCell ref="E82:G82"/>
    <mergeCell ref="E81:G81"/>
    <mergeCell ref="C66:D66"/>
    <mergeCell ref="C73:D73"/>
    <mergeCell ref="B74:D74"/>
    <mergeCell ref="A76:D76"/>
    <mergeCell ref="C70:D70"/>
  </mergeCells>
  <pageMargins left="1.22" right="0.3" top="1" bottom="0.25" header="0" footer="0"/>
  <pageSetup paperSize="256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/>
  <dimension ref="A1:K67"/>
  <sheetViews>
    <sheetView workbookViewId="0">
      <selection activeCell="A4" sqref="A4:J4"/>
    </sheetView>
  </sheetViews>
  <sheetFormatPr defaultColWidth="9.109375" defaultRowHeight="14.1" customHeight="1" x14ac:dyDescent="0.3"/>
  <cols>
    <col min="1" max="1" width="3" style="40" customWidth="1"/>
    <col min="2" max="2" width="2.88671875" style="40" customWidth="1"/>
    <col min="3" max="3" width="4.33203125" style="40" customWidth="1"/>
    <col min="4" max="4" width="39.44140625" style="40" customWidth="1"/>
    <col min="5" max="5" width="16.33203125" style="40" customWidth="1"/>
    <col min="6" max="6" width="16.88671875" style="40" customWidth="1"/>
    <col min="7" max="8" width="16" style="40" customWidth="1"/>
    <col min="9" max="9" width="16.109375" style="40" customWidth="1"/>
    <col min="10" max="10" width="15.88671875" style="40" customWidth="1"/>
    <col min="11" max="11" width="14.33203125" style="40" customWidth="1"/>
    <col min="12" max="16384" width="9.109375" style="40"/>
  </cols>
  <sheetData>
    <row r="1" spans="1:11" ht="14.1" customHeight="1" x14ac:dyDescent="0.3">
      <c r="J1" s="214"/>
    </row>
    <row r="2" spans="1:11" ht="14.1" customHeight="1" x14ac:dyDescent="0.3">
      <c r="J2" s="24"/>
    </row>
    <row r="3" spans="1:11" s="31" customFormat="1" ht="14.1" customHeight="1" x14ac:dyDescent="0.3">
      <c r="A3" s="409" t="s">
        <v>385</v>
      </c>
      <c r="B3" s="410"/>
      <c r="C3" s="410" t="s">
        <v>386</v>
      </c>
      <c r="D3" s="410"/>
      <c r="E3" s="360"/>
      <c r="F3" s="49"/>
      <c r="G3" s="49"/>
      <c r="H3" s="49"/>
      <c r="I3" s="49"/>
      <c r="J3" s="208"/>
    </row>
    <row r="4" spans="1:11" ht="14.1" customHeight="1" x14ac:dyDescent="0.3">
      <c r="A4" s="502" t="s">
        <v>495</v>
      </c>
      <c r="B4" s="502"/>
      <c r="C4" s="502"/>
      <c r="D4" s="502"/>
      <c r="E4" s="502"/>
      <c r="F4" s="502"/>
      <c r="G4" s="502"/>
      <c r="H4" s="502"/>
      <c r="I4" s="502"/>
      <c r="J4" s="502"/>
    </row>
    <row r="6" spans="1:11" ht="14.1" customHeight="1" thickBot="1" x14ac:dyDescent="0.35">
      <c r="A6" s="40" t="s">
        <v>89</v>
      </c>
    </row>
    <row r="7" spans="1:11" ht="14.1" customHeight="1" thickBot="1" x14ac:dyDescent="0.35">
      <c r="A7" s="25"/>
      <c r="B7" s="26"/>
      <c r="C7" s="26"/>
      <c r="D7" s="26"/>
      <c r="E7" s="27"/>
      <c r="F7" s="303"/>
      <c r="G7" s="471" t="s">
        <v>21</v>
      </c>
      <c r="H7" s="471"/>
      <c r="I7" s="471"/>
      <c r="J7" s="439" t="s">
        <v>26</v>
      </c>
    </row>
    <row r="8" spans="1:11" ht="14.1" customHeight="1" x14ac:dyDescent="0.3">
      <c r="A8" s="476" t="s">
        <v>2</v>
      </c>
      <c r="B8" s="477"/>
      <c r="C8" s="477"/>
      <c r="D8" s="478"/>
      <c r="E8" s="472" t="s">
        <v>18</v>
      </c>
      <c r="F8" s="304" t="s">
        <v>19</v>
      </c>
      <c r="G8" s="474" t="s">
        <v>20</v>
      </c>
      <c r="H8" s="474" t="s">
        <v>25</v>
      </c>
      <c r="I8" s="474" t="s">
        <v>24</v>
      </c>
      <c r="J8" s="440"/>
    </row>
    <row r="9" spans="1:11" ht="14.1" customHeight="1" thickBot="1" x14ac:dyDescent="0.35">
      <c r="A9" s="479"/>
      <c r="B9" s="480"/>
      <c r="C9" s="480"/>
      <c r="D9" s="481"/>
      <c r="E9" s="473"/>
      <c r="F9" s="318" t="s">
        <v>20</v>
      </c>
      <c r="G9" s="475"/>
      <c r="H9" s="475"/>
      <c r="I9" s="475"/>
      <c r="J9" s="318" t="s">
        <v>27</v>
      </c>
    </row>
    <row r="10" spans="1:11" ht="14.1" customHeight="1" x14ac:dyDescent="0.3">
      <c r="A10" s="482"/>
      <c r="B10" s="483"/>
      <c r="C10" s="483"/>
      <c r="D10" s="507"/>
      <c r="E10" s="314"/>
      <c r="F10" s="314"/>
      <c r="G10" s="314"/>
      <c r="H10" s="314"/>
      <c r="I10" s="314"/>
      <c r="J10" s="314"/>
    </row>
    <row r="11" spans="1:11" ht="14.1" customHeight="1" x14ac:dyDescent="0.3">
      <c r="A11" s="459" t="s">
        <v>83</v>
      </c>
      <c r="B11" s="442"/>
      <c r="C11" s="442"/>
      <c r="D11" s="443"/>
      <c r="E11" s="315"/>
      <c r="F11" s="14"/>
      <c r="G11" s="14"/>
      <c r="H11" s="14"/>
      <c r="I11" s="14"/>
      <c r="J11" s="14"/>
    </row>
    <row r="12" spans="1:11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1" ht="14.1" customHeight="1" x14ac:dyDescent="0.3">
      <c r="A13" s="32"/>
      <c r="B13" s="33"/>
      <c r="C13" s="445" t="s">
        <v>4</v>
      </c>
      <c r="D13" s="446"/>
      <c r="E13" s="121" t="s">
        <v>99</v>
      </c>
      <c r="F13" s="22">
        <v>702597</v>
      </c>
      <c r="G13" s="22">
        <v>301728</v>
      </c>
      <c r="H13" s="22">
        <v>964836</v>
      </c>
      <c r="I13" s="22">
        <f>SUM(G13:H13)</f>
        <v>1266564</v>
      </c>
      <c r="J13" s="22">
        <v>2003880</v>
      </c>
    </row>
    <row r="14" spans="1:11" ht="14.1" customHeight="1" x14ac:dyDescent="0.3">
      <c r="A14" s="32"/>
      <c r="B14" s="445" t="s">
        <v>5</v>
      </c>
      <c r="C14" s="445"/>
      <c r="D14" s="446"/>
      <c r="E14" s="53" t="s">
        <v>185</v>
      </c>
      <c r="F14" s="417">
        <f>SUM(F16:F24)</f>
        <v>651260.9</v>
      </c>
      <c r="G14" s="417">
        <f t="shared" ref="G14:J14" si="0">SUM(G16:G24)</f>
        <v>183382</v>
      </c>
      <c r="H14" s="417">
        <f t="shared" si="0"/>
        <v>287712</v>
      </c>
      <c r="I14" s="417">
        <f t="shared" si="0"/>
        <v>471094</v>
      </c>
      <c r="J14" s="417">
        <f t="shared" si="0"/>
        <v>683980</v>
      </c>
    </row>
    <row r="15" spans="1:11" ht="14.1" customHeight="1" x14ac:dyDescent="0.3">
      <c r="A15" s="32"/>
      <c r="B15" s="31"/>
      <c r="C15" s="445" t="s">
        <v>6</v>
      </c>
      <c r="D15" s="446"/>
      <c r="E15" s="121" t="s">
        <v>100</v>
      </c>
      <c r="F15" s="22">
        <v>108000</v>
      </c>
      <c r="G15" s="22">
        <v>42000</v>
      </c>
      <c r="H15" s="22">
        <v>102000</v>
      </c>
      <c r="I15" s="22">
        <f t="shared" ref="I15:I24" si="1">SUM(G15:H15)</f>
        <v>144000</v>
      </c>
      <c r="J15" s="22">
        <v>168000</v>
      </c>
      <c r="K15" s="401"/>
    </row>
    <row r="16" spans="1:11" ht="14.1" customHeight="1" x14ac:dyDescent="0.3">
      <c r="A16" s="32"/>
      <c r="B16" s="31"/>
      <c r="C16" s="252" t="s">
        <v>154</v>
      </c>
      <c r="D16" s="253"/>
      <c r="E16" s="256" t="s">
        <v>169</v>
      </c>
      <c r="F16" s="22">
        <v>67500</v>
      </c>
      <c r="G16" s="22">
        <v>33750</v>
      </c>
      <c r="H16" s="22">
        <v>33750</v>
      </c>
      <c r="I16" s="22">
        <f t="shared" si="1"/>
        <v>67500</v>
      </c>
      <c r="J16" s="22">
        <v>112500</v>
      </c>
      <c r="K16" s="257"/>
    </row>
    <row r="17" spans="1:11" ht="14.1" customHeight="1" x14ac:dyDescent="0.3">
      <c r="A17" s="32"/>
      <c r="B17" s="31"/>
      <c r="C17" s="252" t="s">
        <v>155</v>
      </c>
      <c r="D17" s="253"/>
      <c r="E17" s="256" t="s">
        <v>170</v>
      </c>
      <c r="F17" s="22">
        <v>67500</v>
      </c>
      <c r="G17" s="22">
        <v>33750</v>
      </c>
      <c r="H17" s="22">
        <v>33750</v>
      </c>
      <c r="I17" s="22">
        <f t="shared" si="1"/>
        <v>67500</v>
      </c>
      <c r="J17" s="22">
        <v>112500</v>
      </c>
      <c r="K17" s="402"/>
    </row>
    <row r="18" spans="1:11" ht="14.1" customHeight="1" x14ac:dyDescent="0.3">
      <c r="A18" s="32"/>
      <c r="B18" s="31"/>
      <c r="C18" s="252" t="s">
        <v>156</v>
      </c>
      <c r="D18" s="253"/>
      <c r="E18" s="256" t="s">
        <v>171</v>
      </c>
      <c r="F18" s="22">
        <v>25000</v>
      </c>
      <c r="G18" s="22">
        <v>20000</v>
      </c>
      <c r="H18" s="22">
        <v>10000</v>
      </c>
      <c r="I18" s="22">
        <f t="shared" si="1"/>
        <v>30000</v>
      </c>
      <c r="J18" s="22">
        <v>35000</v>
      </c>
    </row>
    <row r="19" spans="1:11" ht="14.1" customHeight="1" x14ac:dyDescent="0.3">
      <c r="A19" s="32"/>
      <c r="B19" s="31"/>
      <c r="C19" s="252" t="s">
        <v>159</v>
      </c>
      <c r="D19" s="253"/>
      <c r="E19" s="256" t="s">
        <v>174</v>
      </c>
      <c r="F19" s="22">
        <v>10000</v>
      </c>
      <c r="G19" s="22">
        <v>0</v>
      </c>
      <c r="H19" s="22">
        <v>0</v>
      </c>
      <c r="I19" s="22">
        <f t="shared" si="1"/>
        <v>0</v>
      </c>
      <c r="J19" s="22">
        <v>0</v>
      </c>
    </row>
    <row r="20" spans="1:11" ht="14.1" customHeight="1" x14ac:dyDescent="0.3">
      <c r="A20" s="32"/>
      <c r="B20" s="31"/>
      <c r="C20" s="252" t="s">
        <v>163</v>
      </c>
      <c r="D20" s="253"/>
      <c r="E20" s="256" t="s">
        <v>176</v>
      </c>
      <c r="F20" s="22">
        <v>10000</v>
      </c>
      <c r="G20" s="22">
        <v>0</v>
      </c>
      <c r="H20" s="22">
        <v>0</v>
      </c>
      <c r="I20" s="22">
        <f t="shared" si="1"/>
        <v>0</v>
      </c>
      <c r="J20" s="22">
        <v>5000</v>
      </c>
      <c r="K20" s="1"/>
    </row>
    <row r="21" spans="1:11" ht="14.1" customHeight="1" x14ac:dyDescent="0.3">
      <c r="A21" s="32"/>
      <c r="B21" s="31"/>
      <c r="C21" s="252" t="s">
        <v>161</v>
      </c>
      <c r="D21" s="253"/>
      <c r="E21" s="256" t="s">
        <v>177</v>
      </c>
      <c r="F21" s="22">
        <v>331124.90000000002</v>
      </c>
      <c r="G21" s="22">
        <v>50000</v>
      </c>
      <c r="H21" s="22">
        <v>0</v>
      </c>
      <c r="I21" s="22">
        <f t="shared" si="1"/>
        <v>50000</v>
      </c>
      <c r="J21" s="22">
        <v>50000</v>
      </c>
    </row>
    <row r="22" spans="1:11" ht="14.1" customHeight="1" x14ac:dyDescent="0.3">
      <c r="A22" s="32"/>
      <c r="B22" s="31"/>
      <c r="C22" s="252" t="s">
        <v>162</v>
      </c>
      <c r="D22" s="253"/>
      <c r="E22" s="256" t="s">
        <v>178</v>
      </c>
      <c r="F22" s="22">
        <v>54250</v>
      </c>
      <c r="G22" s="22">
        <v>0</v>
      </c>
      <c r="H22" s="22">
        <v>105547</v>
      </c>
      <c r="I22" s="22">
        <f t="shared" si="1"/>
        <v>105547</v>
      </c>
      <c r="J22" s="22">
        <v>166990</v>
      </c>
    </row>
    <row r="23" spans="1:11" ht="14.1" customHeight="1" x14ac:dyDescent="0.3">
      <c r="A23" s="32"/>
      <c r="B23" s="31"/>
      <c r="C23" s="445" t="s">
        <v>282</v>
      </c>
      <c r="D23" s="446"/>
      <c r="E23" s="256" t="s">
        <v>178</v>
      </c>
      <c r="F23" s="22">
        <v>63386</v>
      </c>
      <c r="G23" s="22">
        <v>45882</v>
      </c>
      <c r="H23" s="22">
        <v>59665</v>
      </c>
      <c r="I23" s="22">
        <f t="shared" si="1"/>
        <v>105547</v>
      </c>
      <c r="J23" s="22">
        <v>166990</v>
      </c>
    </row>
    <row r="24" spans="1:11" ht="14.1" customHeight="1" x14ac:dyDescent="0.3">
      <c r="A24" s="32"/>
      <c r="B24" s="31"/>
      <c r="C24" s="252" t="s">
        <v>164</v>
      </c>
      <c r="D24" s="253"/>
      <c r="E24" s="256" t="s">
        <v>179</v>
      </c>
      <c r="F24" s="22">
        <v>22500</v>
      </c>
      <c r="G24" s="22">
        <v>0</v>
      </c>
      <c r="H24" s="22">
        <v>45000</v>
      </c>
      <c r="I24" s="22">
        <f t="shared" si="1"/>
        <v>45000</v>
      </c>
      <c r="J24" s="22">
        <v>35000</v>
      </c>
    </row>
    <row r="25" spans="1:11" ht="14.1" customHeight="1" x14ac:dyDescent="0.3">
      <c r="A25" s="32"/>
      <c r="B25" s="33" t="s">
        <v>81</v>
      </c>
      <c r="C25" s="33"/>
      <c r="D25" s="34"/>
      <c r="E25" s="53" t="s">
        <v>180</v>
      </c>
      <c r="F25" s="418">
        <f>SUM(F26:F29)</f>
        <v>112012.95</v>
      </c>
      <c r="G25" s="418">
        <f t="shared" ref="G25:J25" si="2">SUM(G26:G29)</f>
        <v>45255.02</v>
      </c>
      <c r="H25" s="418">
        <f t="shared" si="2"/>
        <v>153525.97999999998</v>
      </c>
      <c r="I25" s="418">
        <f t="shared" si="2"/>
        <v>198781</v>
      </c>
      <c r="J25" s="418">
        <f t="shared" si="2"/>
        <v>275817</v>
      </c>
    </row>
    <row r="26" spans="1:11" ht="14.1" customHeight="1" x14ac:dyDescent="0.3">
      <c r="A26" s="32"/>
      <c r="B26" s="31"/>
      <c r="C26" s="86" t="s">
        <v>165</v>
      </c>
      <c r="D26" s="84"/>
      <c r="E26" s="53" t="s">
        <v>181</v>
      </c>
      <c r="F26" s="22">
        <v>84297.12</v>
      </c>
      <c r="G26" s="22">
        <v>36047.519999999997</v>
      </c>
      <c r="H26" s="22">
        <v>115943.48</v>
      </c>
      <c r="I26" s="14">
        <f>SUM(G26:H26)</f>
        <v>151991</v>
      </c>
      <c r="J26" s="14">
        <v>249158</v>
      </c>
    </row>
    <row r="27" spans="1:11" ht="14.1" customHeight="1" x14ac:dyDescent="0.3">
      <c r="A27" s="32"/>
      <c r="B27" s="31"/>
      <c r="C27" s="86" t="s">
        <v>166</v>
      </c>
      <c r="D27" s="84"/>
      <c r="E27" s="53" t="s">
        <v>182</v>
      </c>
      <c r="F27" s="22">
        <v>14049.52</v>
      </c>
      <c r="G27" s="22">
        <v>3470</v>
      </c>
      <c r="H27" s="22">
        <v>21864</v>
      </c>
      <c r="I27" s="14">
        <f>SUM(G27:H27)</f>
        <v>25334</v>
      </c>
      <c r="J27" s="14">
        <v>8400</v>
      </c>
    </row>
    <row r="28" spans="1:11" ht="14.1" customHeight="1" x14ac:dyDescent="0.3">
      <c r="A28" s="32"/>
      <c r="B28" s="31"/>
      <c r="C28" s="86" t="s">
        <v>167</v>
      </c>
      <c r="D28" s="84"/>
      <c r="E28" s="53" t="s">
        <v>186</v>
      </c>
      <c r="F28" s="22">
        <v>8362.5</v>
      </c>
      <c r="G28" s="22">
        <v>3637.5</v>
      </c>
      <c r="H28" s="22">
        <v>10762.5</v>
      </c>
      <c r="I28" s="14">
        <f>SUM(G28:H28)</f>
        <v>14400</v>
      </c>
      <c r="J28" s="14">
        <v>9859</v>
      </c>
    </row>
    <row r="29" spans="1:11" ht="14.1" customHeight="1" x14ac:dyDescent="0.3">
      <c r="A29" s="32"/>
      <c r="B29" s="31"/>
      <c r="C29" s="86" t="s">
        <v>168</v>
      </c>
      <c r="D29" s="84"/>
      <c r="E29" s="53" t="s">
        <v>183</v>
      </c>
      <c r="F29" s="22">
        <v>5303.81</v>
      </c>
      <c r="G29" s="22">
        <v>2100</v>
      </c>
      <c r="H29" s="22">
        <v>4956</v>
      </c>
      <c r="I29" s="14">
        <f>SUM(G29:H29)</f>
        <v>7056</v>
      </c>
      <c r="J29" s="14">
        <v>8400</v>
      </c>
    </row>
    <row r="30" spans="1:11" ht="14.1" customHeight="1" x14ac:dyDescent="0.3">
      <c r="A30" s="32"/>
      <c r="B30" s="118" t="s">
        <v>7</v>
      </c>
      <c r="C30" s="117"/>
      <c r="E30" s="53" t="s">
        <v>187</v>
      </c>
      <c r="F30" s="14"/>
      <c r="G30" s="14"/>
      <c r="H30" s="14"/>
      <c r="I30" s="14"/>
      <c r="J30" s="14"/>
    </row>
    <row r="31" spans="1:11" ht="14.1" customHeight="1" x14ac:dyDescent="0.3">
      <c r="A31" s="32"/>
      <c r="B31" s="33"/>
      <c r="C31" s="120" t="s">
        <v>7</v>
      </c>
      <c r="D31" s="117"/>
      <c r="E31" s="53" t="s">
        <v>183</v>
      </c>
      <c r="F31" s="418">
        <f>SUM(F32:F33)</f>
        <v>74250</v>
      </c>
      <c r="G31" s="417">
        <v>0</v>
      </c>
      <c r="H31" s="417">
        <v>0</v>
      </c>
      <c r="I31" s="417">
        <v>0</v>
      </c>
      <c r="J31" s="417">
        <v>0</v>
      </c>
    </row>
    <row r="32" spans="1:11" ht="14.1" customHeight="1" x14ac:dyDescent="0.3">
      <c r="A32" s="32"/>
      <c r="B32" s="33"/>
      <c r="C32" s="468" t="s">
        <v>292</v>
      </c>
      <c r="D32" s="467"/>
      <c r="E32" s="53"/>
      <c r="F32" s="22">
        <v>20000</v>
      </c>
      <c r="G32" s="22">
        <v>0</v>
      </c>
      <c r="H32" s="22">
        <v>30000</v>
      </c>
      <c r="I32" s="22">
        <f>SUM(G32:H32)</f>
        <v>30000</v>
      </c>
      <c r="J32" s="22">
        <v>35000</v>
      </c>
    </row>
    <row r="33" spans="1:10" ht="14.1" customHeight="1" x14ac:dyDescent="0.3">
      <c r="A33" s="32"/>
      <c r="B33" s="33"/>
      <c r="C33" s="277" t="s">
        <v>378</v>
      </c>
      <c r="D33" s="276"/>
      <c r="E33" s="53"/>
      <c r="F33" s="22">
        <v>54250</v>
      </c>
      <c r="G33" s="22">
        <v>0</v>
      </c>
      <c r="H33" s="22">
        <v>0</v>
      </c>
      <c r="I33" s="22">
        <v>0</v>
      </c>
      <c r="J33" s="22">
        <v>0</v>
      </c>
    </row>
    <row r="34" spans="1:10" ht="14.1" customHeight="1" x14ac:dyDescent="0.3">
      <c r="A34" s="32"/>
      <c r="B34" s="442" t="s">
        <v>109</v>
      </c>
      <c r="C34" s="442"/>
      <c r="D34" s="443"/>
      <c r="E34" s="89"/>
      <c r="F34" s="17">
        <f>SUM(F13,F14,F15,F25,F31)</f>
        <v>1648120.8499999999</v>
      </c>
      <c r="G34" s="17">
        <f t="shared" ref="G34:J34" si="3">SUM(G13,G14,G15,G25,G32)</f>
        <v>572365.02</v>
      </c>
      <c r="H34" s="17">
        <f t="shared" si="3"/>
        <v>1538073.98</v>
      </c>
      <c r="I34" s="17">
        <f>SUM(I13,I14,I15,I25,I32)</f>
        <v>2110439</v>
      </c>
      <c r="J34" s="17">
        <f t="shared" si="3"/>
        <v>3166677</v>
      </c>
    </row>
    <row r="35" spans="1:10" ht="14.1" customHeight="1" x14ac:dyDescent="0.3">
      <c r="A35" s="198"/>
      <c r="B35" s="56"/>
      <c r="C35" s="56"/>
      <c r="D35" s="56"/>
      <c r="E35" s="29"/>
      <c r="F35" s="209"/>
      <c r="G35" s="209"/>
      <c r="H35" s="209"/>
      <c r="I35" s="209"/>
      <c r="J35" s="209"/>
    </row>
    <row r="36" spans="1:10" ht="14.1" customHeight="1" x14ac:dyDescent="0.3">
      <c r="A36" s="33"/>
      <c r="B36" s="182"/>
      <c r="C36" s="182"/>
      <c r="D36" s="182"/>
      <c r="E36" s="184"/>
      <c r="F36" s="59"/>
      <c r="G36" s="59"/>
      <c r="H36" s="59"/>
      <c r="I36" s="59"/>
      <c r="J36" s="59"/>
    </row>
    <row r="37" spans="1:10" ht="14.1" customHeight="1" x14ac:dyDescent="0.3">
      <c r="A37" s="33"/>
      <c r="B37" s="182"/>
      <c r="C37" s="182"/>
      <c r="D37" s="182"/>
      <c r="E37" s="184"/>
      <c r="F37" s="59"/>
      <c r="G37" s="59"/>
      <c r="H37" s="59"/>
      <c r="I37" s="59"/>
    </row>
    <row r="38" spans="1:10" ht="14.1" customHeight="1" x14ac:dyDescent="0.3">
      <c r="A38" s="33"/>
      <c r="B38" s="182"/>
      <c r="C38" s="182"/>
      <c r="D38" s="182"/>
      <c r="E38" s="184"/>
      <c r="F38" s="59"/>
      <c r="G38" s="59"/>
      <c r="H38" s="59"/>
      <c r="I38" s="59"/>
      <c r="J38" s="59"/>
    </row>
    <row r="39" spans="1:10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  <c r="J39" s="59"/>
    </row>
    <row r="40" spans="1:10" ht="14.1" customHeight="1" x14ac:dyDescent="0.3">
      <c r="A40" s="33"/>
      <c r="B40" s="289"/>
      <c r="C40" s="289"/>
      <c r="D40" s="289"/>
      <c r="E40" s="296"/>
      <c r="F40" s="59"/>
      <c r="G40" s="59"/>
      <c r="H40" s="59"/>
      <c r="I40" s="59"/>
    </row>
    <row r="41" spans="1:10" ht="14.1" customHeight="1" thickBot="1" x14ac:dyDescent="0.35">
      <c r="A41" s="40" t="s">
        <v>89</v>
      </c>
      <c r="B41" s="289"/>
      <c r="C41" s="289"/>
      <c r="D41" s="289"/>
      <c r="E41" s="296"/>
      <c r="F41" s="59"/>
      <c r="G41" s="59"/>
      <c r="H41" s="59"/>
      <c r="I41" s="59"/>
      <c r="J41" s="214" t="s">
        <v>270</v>
      </c>
    </row>
    <row r="42" spans="1:10" ht="14.1" customHeight="1" thickBot="1" x14ac:dyDescent="0.35">
      <c r="A42" s="25"/>
      <c r="B42" s="26"/>
      <c r="C42" s="26"/>
      <c r="D42" s="26"/>
      <c r="E42" s="27"/>
      <c r="F42" s="303"/>
      <c r="G42" s="471" t="s">
        <v>21</v>
      </c>
      <c r="H42" s="471"/>
      <c r="I42" s="471"/>
      <c r="J42" s="439" t="s">
        <v>26</v>
      </c>
    </row>
    <row r="43" spans="1:10" ht="14.1" customHeight="1" x14ac:dyDescent="0.3">
      <c r="A43" s="476" t="s">
        <v>2</v>
      </c>
      <c r="B43" s="477"/>
      <c r="C43" s="477"/>
      <c r="D43" s="478"/>
      <c r="E43" s="472" t="s">
        <v>18</v>
      </c>
      <c r="F43" s="304" t="s">
        <v>19</v>
      </c>
      <c r="G43" s="474" t="s">
        <v>20</v>
      </c>
      <c r="H43" s="474" t="s">
        <v>25</v>
      </c>
      <c r="I43" s="474" t="s">
        <v>24</v>
      </c>
      <c r="J43" s="440"/>
    </row>
    <row r="44" spans="1:10" ht="14.1" customHeight="1" thickBot="1" x14ac:dyDescent="0.35">
      <c r="A44" s="479"/>
      <c r="B44" s="480"/>
      <c r="C44" s="480"/>
      <c r="D44" s="481"/>
      <c r="E44" s="473"/>
      <c r="F44" s="318" t="s">
        <v>20</v>
      </c>
      <c r="G44" s="475"/>
      <c r="H44" s="475"/>
      <c r="I44" s="475"/>
      <c r="J44" s="318" t="s">
        <v>27</v>
      </c>
    </row>
    <row r="45" spans="1:10" ht="14.1" customHeight="1" x14ac:dyDescent="0.3">
      <c r="A45" s="482"/>
      <c r="B45" s="483"/>
      <c r="C45" s="483"/>
      <c r="D45" s="507"/>
      <c r="E45" s="314"/>
      <c r="F45" s="314"/>
      <c r="G45" s="314"/>
      <c r="H45" s="314"/>
      <c r="I45" s="314"/>
      <c r="J45" s="314"/>
    </row>
    <row r="46" spans="1:10" ht="14.1" customHeight="1" x14ac:dyDescent="0.3">
      <c r="A46" s="11" t="s">
        <v>8</v>
      </c>
      <c r="B46" s="13"/>
      <c r="C46" s="20"/>
      <c r="D46" s="45"/>
      <c r="E46" s="89"/>
      <c r="F46" s="14"/>
      <c r="G46" s="14"/>
      <c r="H46" s="14"/>
      <c r="I46" s="14"/>
      <c r="J46" s="14"/>
    </row>
    <row r="47" spans="1:10" ht="14.1" customHeight="1" x14ac:dyDescent="0.3">
      <c r="A47" s="11"/>
      <c r="B47" s="444" t="s">
        <v>9</v>
      </c>
      <c r="C47" s="445"/>
      <c r="D47" s="446"/>
      <c r="E47" s="53" t="s">
        <v>146</v>
      </c>
      <c r="F47" s="14"/>
      <c r="G47" s="14"/>
      <c r="H47" s="14"/>
      <c r="I47" s="14"/>
      <c r="J47" s="14"/>
    </row>
    <row r="48" spans="1:10" ht="14.1" customHeight="1" x14ac:dyDescent="0.3">
      <c r="A48" s="11"/>
      <c r="B48" s="119"/>
      <c r="C48" s="468" t="s">
        <v>9</v>
      </c>
      <c r="D48" s="446"/>
      <c r="E48" s="53" t="s">
        <v>139</v>
      </c>
      <c r="F48" s="14">
        <v>66905</v>
      </c>
      <c r="G48" s="14">
        <v>44292</v>
      </c>
      <c r="H48" s="14">
        <v>55708</v>
      </c>
      <c r="I48" s="14">
        <f>SUM(G48:H48)</f>
        <v>100000</v>
      </c>
      <c r="J48" s="14">
        <v>100000</v>
      </c>
    </row>
    <row r="49" spans="1:10" ht="14.1" customHeight="1" x14ac:dyDescent="0.3">
      <c r="A49" s="11"/>
      <c r="B49" s="444" t="s">
        <v>10</v>
      </c>
      <c r="C49" s="445"/>
      <c r="D49" s="446"/>
      <c r="E49" s="53" t="s">
        <v>147</v>
      </c>
      <c r="F49" s="14"/>
      <c r="G49" s="14"/>
      <c r="H49" s="14"/>
      <c r="I49" s="14"/>
      <c r="J49" s="14"/>
    </row>
    <row r="50" spans="1:10" ht="14.1" customHeight="1" x14ac:dyDescent="0.3">
      <c r="A50" s="11"/>
      <c r="B50" s="119"/>
      <c r="C50" s="444" t="s">
        <v>55</v>
      </c>
      <c r="D50" s="446"/>
      <c r="E50" s="53" t="s">
        <v>140</v>
      </c>
      <c r="F50" s="14">
        <v>83095</v>
      </c>
      <c r="G50" s="14">
        <v>70886</v>
      </c>
      <c r="H50" s="14">
        <v>29114</v>
      </c>
      <c r="I50" s="14">
        <f>SUM(G50:H50)</f>
        <v>100000</v>
      </c>
      <c r="J50" s="14">
        <v>100000</v>
      </c>
    </row>
    <row r="51" spans="1:10" ht="14.1" customHeight="1" x14ac:dyDescent="0.3">
      <c r="A51" s="11"/>
      <c r="B51" s="444" t="s">
        <v>11</v>
      </c>
      <c r="C51" s="445"/>
      <c r="D51" s="446"/>
      <c r="E51" s="53" t="s">
        <v>148</v>
      </c>
      <c r="F51" s="14"/>
      <c r="G51" s="14"/>
      <c r="H51" s="14"/>
      <c r="I51" s="14"/>
      <c r="J51" s="14"/>
    </row>
    <row r="52" spans="1:10" ht="14.1" customHeight="1" x14ac:dyDescent="0.3">
      <c r="A52" s="11"/>
      <c r="B52" s="119"/>
      <c r="C52" s="444" t="s">
        <v>36</v>
      </c>
      <c r="D52" s="446"/>
      <c r="E52" s="53" t="s">
        <v>141</v>
      </c>
      <c r="F52" s="14">
        <v>80000</v>
      </c>
      <c r="G52" s="14">
        <v>23554</v>
      </c>
      <c r="H52" s="14">
        <v>76446</v>
      </c>
      <c r="I52" s="14">
        <f>SUM(G52:H52)</f>
        <v>100000</v>
      </c>
      <c r="J52" s="14">
        <v>100000</v>
      </c>
    </row>
    <row r="53" spans="1:10" ht="14.1" customHeight="1" x14ac:dyDescent="0.3">
      <c r="A53" s="11"/>
      <c r="B53" s="444" t="s">
        <v>94</v>
      </c>
      <c r="C53" s="445"/>
      <c r="D53" s="446"/>
      <c r="E53" s="53" t="s">
        <v>150</v>
      </c>
      <c r="F53" s="418">
        <f>SUM(F54:F55)</f>
        <v>42742.68</v>
      </c>
      <c r="G53" s="418">
        <f t="shared" ref="G53:H53" si="4">SUM(G54:G55)</f>
        <v>21824.35</v>
      </c>
      <c r="H53" s="418">
        <f t="shared" si="4"/>
        <v>21375.65</v>
      </c>
      <c r="I53" s="418">
        <f>SUM(G53:H53)</f>
        <v>43200</v>
      </c>
      <c r="J53" s="418">
        <f>SUM(J54:J55)</f>
        <v>45792</v>
      </c>
    </row>
    <row r="54" spans="1:10" ht="14.1" customHeight="1" x14ac:dyDescent="0.3">
      <c r="A54" s="11"/>
      <c r="B54" s="119"/>
      <c r="C54" s="444" t="s">
        <v>121</v>
      </c>
      <c r="D54" s="446"/>
      <c r="E54" s="53" t="s">
        <v>144</v>
      </c>
      <c r="F54" s="22">
        <v>20566.68</v>
      </c>
      <c r="G54" s="22">
        <v>9728.35</v>
      </c>
      <c r="H54" s="22">
        <v>11871.65</v>
      </c>
      <c r="I54" s="22">
        <f>SUM(G54:H54)</f>
        <v>21600</v>
      </c>
      <c r="J54" s="22">
        <v>21600</v>
      </c>
    </row>
    <row r="55" spans="1:10" ht="14.1" customHeight="1" x14ac:dyDescent="0.3">
      <c r="A55" s="11"/>
      <c r="B55" s="119"/>
      <c r="C55" s="444" t="s">
        <v>137</v>
      </c>
      <c r="D55" s="446"/>
      <c r="E55" s="53" t="s">
        <v>145</v>
      </c>
      <c r="F55" s="22">
        <v>22176</v>
      </c>
      <c r="G55" s="22">
        <v>12096</v>
      </c>
      <c r="H55" s="22">
        <v>9504</v>
      </c>
      <c r="I55" s="22">
        <f>SUM(G55:H55)</f>
        <v>21600</v>
      </c>
      <c r="J55" s="22">
        <v>24192</v>
      </c>
    </row>
    <row r="56" spans="1:10" ht="14.1" customHeight="1" x14ac:dyDescent="0.3">
      <c r="A56" s="39"/>
      <c r="B56" s="442" t="s">
        <v>110</v>
      </c>
      <c r="C56" s="442"/>
      <c r="D56" s="443"/>
      <c r="E56" s="89"/>
      <c r="F56" s="17">
        <f>SUM(F48,F50,F52,F53)</f>
        <v>272742.68</v>
      </c>
      <c r="G56" s="17">
        <f t="shared" ref="G56" si="5">SUM(G48,G50,G52,G53)</f>
        <v>160556.35</v>
      </c>
      <c r="H56" s="17">
        <f>SUM(H48,H50,H52,H53)</f>
        <v>182643.65</v>
      </c>
      <c r="I56" s="17">
        <f>SUM(I48,I50,I52,I53)</f>
        <v>343200</v>
      </c>
      <c r="J56" s="17">
        <f>SUM(J48,J50,J52,J53)</f>
        <v>345792</v>
      </c>
    </row>
    <row r="57" spans="1:10" ht="14.1" customHeight="1" x14ac:dyDescent="0.3">
      <c r="A57" s="459" t="s">
        <v>16</v>
      </c>
      <c r="B57" s="442"/>
      <c r="C57" s="442"/>
      <c r="D57" s="443"/>
      <c r="E57" s="89"/>
      <c r="F57" s="17"/>
      <c r="G57" s="17"/>
      <c r="H57" s="17"/>
      <c r="I57" s="17"/>
      <c r="J57" s="17"/>
    </row>
    <row r="58" spans="1:10" ht="14.1" customHeight="1" x14ac:dyDescent="0.3">
      <c r="A58" s="39"/>
      <c r="B58" s="445" t="s">
        <v>107</v>
      </c>
      <c r="C58" s="445"/>
      <c r="D58" s="446"/>
      <c r="E58" s="53" t="s">
        <v>206</v>
      </c>
      <c r="F58" s="54"/>
      <c r="G58" s="54"/>
      <c r="H58" s="54"/>
      <c r="I58" s="54"/>
      <c r="J58" s="54"/>
    </row>
    <row r="59" spans="1:10" ht="14.1" customHeight="1" x14ac:dyDescent="0.3">
      <c r="A59" s="39"/>
      <c r="B59" s="116"/>
      <c r="C59" s="485" t="s">
        <v>133</v>
      </c>
      <c r="D59" s="486"/>
      <c r="E59" s="53" t="s">
        <v>208</v>
      </c>
      <c r="F59" s="54">
        <v>39054</v>
      </c>
      <c r="G59" s="54">
        <v>37994</v>
      </c>
      <c r="H59" s="54">
        <v>2006</v>
      </c>
      <c r="I59" s="54">
        <f>SUM(G59:H59)</f>
        <v>40000</v>
      </c>
      <c r="J59" s="54">
        <v>0</v>
      </c>
    </row>
    <row r="60" spans="1:10" ht="14.1" customHeight="1" x14ac:dyDescent="0.3">
      <c r="A60" s="39"/>
      <c r="B60" s="442" t="s">
        <v>111</v>
      </c>
      <c r="C60" s="442"/>
      <c r="D60" s="443"/>
      <c r="E60" s="89"/>
      <c r="F60" s="38">
        <f>SUM(F59)</f>
        <v>39054</v>
      </c>
      <c r="G60" s="38">
        <f t="shared" ref="G60:J60" si="6">SUM(G59)</f>
        <v>37994</v>
      </c>
      <c r="H60" s="38">
        <f t="shared" si="6"/>
        <v>2006</v>
      </c>
      <c r="I60" s="38">
        <f t="shared" si="6"/>
        <v>40000</v>
      </c>
      <c r="J60" s="38">
        <f t="shared" si="6"/>
        <v>0</v>
      </c>
    </row>
    <row r="61" spans="1:10" ht="14.1" customHeight="1" thickBot="1" x14ac:dyDescent="0.35">
      <c r="A61" s="463" t="s">
        <v>17</v>
      </c>
      <c r="B61" s="464"/>
      <c r="C61" s="464"/>
      <c r="D61" s="465"/>
      <c r="E61" s="30"/>
      <c r="F61" s="160">
        <f>SUM(F60,F56,F34)</f>
        <v>1959917.5299999998</v>
      </c>
      <c r="G61" s="160">
        <f>SUM(G60,G56,G34)</f>
        <v>770915.37</v>
      </c>
      <c r="H61" s="160">
        <f>SUM(H60,H56,H34)</f>
        <v>1722723.63</v>
      </c>
      <c r="I61" s="160">
        <f>SUM(I60,I56,I34)</f>
        <v>2493639</v>
      </c>
      <c r="J61" s="160">
        <f>SUM(J60,J56,J34)</f>
        <v>3512469</v>
      </c>
    </row>
    <row r="62" spans="1:10" ht="14.1" customHeight="1" thickTop="1" x14ac:dyDescent="0.3">
      <c r="A62" s="13"/>
      <c r="B62" s="86"/>
      <c r="C62" s="83"/>
      <c r="D62" s="83"/>
      <c r="E62" s="88"/>
      <c r="F62" s="59"/>
      <c r="G62" s="59"/>
      <c r="H62" s="59"/>
      <c r="I62" s="59"/>
      <c r="J62" s="59"/>
    </row>
    <row r="63" spans="1:10" s="372" customFormat="1" ht="14.1" customHeight="1" x14ac:dyDescent="0.3">
      <c r="A63" s="372" t="s">
        <v>29</v>
      </c>
      <c r="E63" s="374" t="s">
        <v>31</v>
      </c>
      <c r="F63" s="375"/>
      <c r="G63" s="375"/>
      <c r="H63" s="375" t="s">
        <v>32</v>
      </c>
      <c r="I63" s="375"/>
      <c r="J63" s="375"/>
    </row>
    <row r="64" spans="1:10" s="372" customFormat="1" ht="14.1" customHeight="1" x14ac:dyDescent="0.3">
      <c r="E64" s="376"/>
      <c r="F64" s="375"/>
      <c r="G64" s="375"/>
      <c r="H64" s="375"/>
      <c r="I64" s="375"/>
      <c r="J64" s="375"/>
    </row>
    <row r="65" spans="1:10" s="372" customFormat="1" ht="14.1" customHeight="1" x14ac:dyDescent="0.3">
      <c r="E65" s="376"/>
      <c r="F65" s="375"/>
      <c r="G65" s="375"/>
      <c r="H65" s="375"/>
      <c r="I65" s="375"/>
      <c r="J65" s="375"/>
    </row>
    <row r="66" spans="1:10" s="372" customFormat="1" ht="14.1" customHeight="1" x14ac:dyDescent="0.3">
      <c r="A66" s="373" t="s">
        <v>69</v>
      </c>
      <c r="B66" s="373"/>
      <c r="E66" s="500" t="s">
        <v>33</v>
      </c>
      <c r="F66" s="500"/>
      <c r="G66" s="500"/>
      <c r="H66" s="501" t="s">
        <v>34</v>
      </c>
      <c r="I66" s="501"/>
      <c r="J66" s="501"/>
    </row>
    <row r="67" spans="1:10" s="372" customFormat="1" ht="14.1" customHeight="1" x14ac:dyDescent="0.3">
      <c r="A67" s="372" t="s">
        <v>70</v>
      </c>
      <c r="E67" s="502" t="s">
        <v>305</v>
      </c>
      <c r="F67" s="502"/>
      <c r="G67" s="502"/>
      <c r="H67" s="503" t="s">
        <v>369</v>
      </c>
      <c r="I67" s="503"/>
      <c r="J67" s="503"/>
    </row>
  </sheetData>
  <mergeCells count="44">
    <mergeCell ref="A4:J4"/>
    <mergeCell ref="G7:I7"/>
    <mergeCell ref="J7:J8"/>
    <mergeCell ref="E8:E9"/>
    <mergeCell ref="I8:I9"/>
    <mergeCell ref="A8:D9"/>
    <mergeCell ref="G8:G9"/>
    <mergeCell ref="H8:H9"/>
    <mergeCell ref="B60:D60"/>
    <mergeCell ref="B12:D12"/>
    <mergeCell ref="C13:D13"/>
    <mergeCell ref="B14:D14"/>
    <mergeCell ref="C15:D15"/>
    <mergeCell ref="B34:D34"/>
    <mergeCell ref="C59:D59"/>
    <mergeCell ref="B58:D58"/>
    <mergeCell ref="A43:D44"/>
    <mergeCell ref="A10:D10"/>
    <mergeCell ref="A11:D11"/>
    <mergeCell ref="B53:D53"/>
    <mergeCell ref="B56:D56"/>
    <mergeCell ref="A57:D57"/>
    <mergeCell ref="C54:D54"/>
    <mergeCell ref="C55:D55"/>
    <mergeCell ref="C23:D23"/>
    <mergeCell ref="C32:D32"/>
    <mergeCell ref="C48:D48"/>
    <mergeCell ref="C50:D50"/>
    <mergeCell ref="C52:D52"/>
    <mergeCell ref="B47:D47"/>
    <mergeCell ref="B49:D49"/>
    <mergeCell ref="B51:D51"/>
    <mergeCell ref="A45:D45"/>
    <mergeCell ref="H66:J66"/>
    <mergeCell ref="H67:J67"/>
    <mergeCell ref="A61:D61"/>
    <mergeCell ref="E66:G66"/>
    <mergeCell ref="E67:G67"/>
    <mergeCell ref="G42:I42"/>
    <mergeCell ref="J42:J43"/>
    <mergeCell ref="E43:E44"/>
    <mergeCell ref="I43:I44"/>
    <mergeCell ref="G43:G44"/>
    <mergeCell ref="H43:H44"/>
  </mergeCells>
  <pageMargins left="1.22" right="0.25" top="1" bottom="0.25" header="0" footer="0"/>
  <pageSetup paperSize="25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/>
  <dimension ref="A2:J93"/>
  <sheetViews>
    <sheetView topLeftCell="A52" workbookViewId="0">
      <selection activeCell="E58" sqref="E58"/>
    </sheetView>
  </sheetViews>
  <sheetFormatPr defaultColWidth="9.109375" defaultRowHeight="14.1" customHeight="1" x14ac:dyDescent="0.3"/>
  <cols>
    <col min="1" max="1" width="3" style="40" customWidth="1"/>
    <col min="2" max="2" width="3.109375" style="40" customWidth="1"/>
    <col min="3" max="3" width="2.6640625" style="40" customWidth="1"/>
    <col min="4" max="4" width="43.33203125" style="40" customWidth="1"/>
    <col min="5" max="5" width="17.109375" style="40" customWidth="1"/>
    <col min="6" max="6" width="15.44140625" style="40" customWidth="1"/>
    <col min="7" max="7" width="15.33203125" style="40" customWidth="1"/>
    <col min="8" max="8" width="15.109375" style="40" customWidth="1"/>
    <col min="9" max="9" width="15.6640625" style="40" customWidth="1"/>
    <col min="10" max="10" width="15" style="40" customWidth="1"/>
    <col min="11" max="16384" width="9.109375" style="40"/>
  </cols>
  <sheetData>
    <row r="2" spans="1:10" ht="14.1" customHeight="1" x14ac:dyDescent="0.3">
      <c r="J2" s="214" t="s">
        <v>60</v>
      </c>
    </row>
    <row r="3" spans="1:10" s="31" customFormat="1" ht="14.1" customHeight="1" x14ac:dyDescent="0.3">
      <c r="A3" s="409" t="s">
        <v>385</v>
      </c>
      <c r="B3" s="410"/>
      <c r="C3" s="410" t="s">
        <v>386</v>
      </c>
      <c r="D3" s="410"/>
      <c r="E3" s="360"/>
      <c r="F3" s="49"/>
      <c r="G3" s="49"/>
      <c r="H3" s="49"/>
      <c r="I3" s="49"/>
      <c r="J3" s="208"/>
    </row>
    <row r="4" spans="1:10" ht="14.1" customHeight="1" x14ac:dyDescent="0.3">
      <c r="A4" s="460" t="s">
        <v>60</v>
      </c>
      <c r="B4" s="460"/>
      <c r="C4" s="460"/>
      <c r="D4" s="460"/>
      <c r="E4" s="460"/>
      <c r="F4" s="460"/>
      <c r="G4" s="460"/>
      <c r="H4" s="460"/>
      <c r="I4" s="460"/>
      <c r="J4" s="460"/>
    </row>
    <row r="5" spans="1:10" ht="14.1" customHeight="1" x14ac:dyDescent="0.3">
      <c r="A5" s="461" t="s">
        <v>60</v>
      </c>
      <c r="B5" s="462"/>
      <c r="C5" s="462"/>
      <c r="D5" s="462"/>
      <c r="E5" s="462"/>
      <c r="F5" s="462"/>
      <c r="G5" s="462"/>
      <c r="H5" s="462"/>
      <c r="I5" s="462"/>
      <c r="J5" s="462"/>
    </row>
    <row r="6" spans="1:10" ht="17.25" customHeight="1" thickBot="1" x14ac:dyDescent="0.35">
      <c r="A6" s="413" t="s">
        <v>90</v>
      </c>
      <c r="B6" s="413"/>
    </row>
    <row r="7" spans="1:10" ht="14.1" customHeight="1" thickBot="1" x14ac:dyDescent="0.35">
      <c r="A7" s="25"/>
      <c r="B7" s="26"/>
      <c r="C7" s="26"/>
      <c r="D7" s="26"/>
      <c r="E7" s="27"/>
      <c r="F7" s="303"/>
      <c r="G7" s="471" t="s">
        <v>21</v>
      </c>
      <c r="H7" s="471"/>
      <c r="I7" s="471"/>
      <c r="J7" s="439" t="s">
        <v>26</v>
      </c>
    </row>
    <row r="8" spans="1:10" ht="14.1" customHeight="1" x14ac:dyDescent="0.3">
      <c r="A8" s="476" t="s">
        <v>2</v>
      </c>
      <c r="B8" s="477"/>
      <c r="C8" s="477"/>
      <c r="D8" s="478"/>
      <c r="E8" s="472" t="s">
        <v>18</v>
      </c>
      <c r="F8" s="304" t="s">
        <v>19</v>
      </c>
      <c r="G8" s="474" t="s">
        <v>20</v>
      </c>
      <c r="H8" s="474" t="s">
        <v>25</v>
      </c>
      <c r="I8" s="474" t="s">
        <v>24</v>
      </c>
      <c r="J8" s="440"/>
    </row>
    <row r="9" spans="1:10" ht="14.1" customHeight="1" thickBot="1" x14ac:dyDescent="0.35">
      <c r="A9" s="479"/>
      <c r="B9" s="480"/>
      <c r="C9" s="480"/>
      <c r="D9" s="481"/>
      <c r="E9" s="473"/>
      <c r="F9" s="318" t="s">
        <v>20</v>
      </c>
      <c r="G9" s="475"/>
      <c r="H9" s="475"/>
      <c r="I9" s="475"/>
      <c r="J9" s="318" t="s">
        <v>27</v>
      </c>
    </row>
    <row r="10" spans="1:10" ht="14.1" customHeight="1" x14ac:dyDescent="0.3">
      <c r="A10" s="482"/>
      <c r="B10" s="483"/>
      <c r="C10" s="483"/>
      <c r="D10" s="507"/>
      <c r="E10" s="314"/>
      <c r="F10" s="314"/>
      <c r="G10" s="314"/>
      <c r="H10" s="314"/>
      <c r="I10" s="314"/>
      <c r="J10" s="314"/>
    </row>
    <row r="11" spans="1:10" ht="14.1" customHeight="1" x14ac:dyDescent="0.3">
      <c r="A11" s="459" t="s">
        <v>83</v>
      </c>
      <c r="B11" s="442"/>
      <c r="C11" s="442"/>
      <c r="D11" s="443"/>
      <c r="E11" s="315"/>
      <c r="F11" s="14"/>
      <c r="G11" s="14"/>
      <c r="H11" s="14"/>
      <c r="I11" s="14"/>
      <c r="J11" s="14"/>
    </row>
    <row r="12" spans="1:10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445" t="s">
        <v>4</v>
      </c>
      <c r="D13" s="446"/>
      <c r="E13" s="121" t="s">
        <v>99</v>
      </c>
      <c r="F13" s="22">
        <v>1470779</v>
      </c>
      <c r="G13" s="22">
        <v>723572</v>
      </c>
      <c r="H13" s="22">
        <v>1217824</v>
      </c>
      <c r="I13" s="22">
        <f>SUM(G13:H13)</f>
        <v>1941396</v>
      </c>
      <c r="J13" s="22">
        <v>2144064</v>
      </c>
    </row>
    <row r="14" spans="1:10" ht="14.1" customHeight="1" x14ac:dyDescent="0.3">
      <c r="A14" s="32"/>
      <c r="B14" s="445" t="s">
        <v>5</v>
      </c>
      <c r="C14" s="445"/>
      <c r="D14" s="446"/>
      <c r="E14" s="53" t="s">
        <v>185</v>
      </c>
      <c r="F14" s="417">
        <f>SUM(F16:F24)</f>
        <v>540979.66999999993</v>
      </c>
      <c r="G14" s="417">
        <f t="shared" ref="G14:J14" si="0">SUM(G16:G24)</f>
        <v>281493.45</v>
      </c>
      <c r="H14" s="417">
        <f t="shared" si="0"/>
        <v>442072.55</v>
      </c>
      <c r="I14" s="417">
        <f t="shared" si="0"/>
        <v>723566</v>
      </c>
      <c r="J14" s="417">
        <f t="shared" si="0"/>
        <v>722344</v>
      </c>
    </row>
    <row r="15" spans="1:10" ht="14.1" customHeight="1" x14ac:dyDescent="0.3">
      <c r="A15" s="32"/>
      <c r="B15" s="31"/>
      <c r="C15" s="445" t="s">
        <v>6</v>
      </c>
      <c r="D15" s="446"/>
      <c r="E15" s="121" t="s">
        <v>100</v>
      </c>
      <c r="F15" s="22">
        <v>208000</v>
      </c>
      <c r="G15" s="22">
        <v>96000</v>
      </c>
      <c r="H15" s="22">
        <v>144000</v>
      </c>
      <c r="I15" s="22">
        <f t="shared" ref="I15:I24" si="1">SUM(G15:H15)</f>
        <v>240000</v>
      </c>
      <c r="J15" s="22">
        <v>216000</v>
      </c>
    </row>
    <row r="16" spans="1:10" ht="14.1" customHeight="1" x14ac:dyDescent="0.3">
      <c r="A16" s="32"/>
      <c r="B16" s="31"/>
      <c r="C16" s="252" t="s">
        <v>154</v>
      </c>
      <c r="D16" s="253"/>
      <c r="E16" s="256" t="s">
        <v>169</v>
      </c>
      <c r="F16" s="22">
        <v>67500</v>
      </c>
      <c r="G16" s="22">
        <v>33750</v>
      </c>
      <c r="H16" s="22">
        <v>78750</v>
      </c>
      <c r="I16" s="22">
        <f t="shared" si="1"/>
        <v>112500</v>
      </c>
      <c r="J16" s="22">
        <v>112500</v>
      </c>
    </row>
    <row r="17" spans="1:10" ht="14.1" customHeight="1" x14ac:dyDescent="0.3">
      <c r="A17" s="32"/>
      <c r="B17" s="31"/>
      <c r="C17" s="252" t="s">
        <v>155</v>
      </c>
      <c r="D17" s="253"/>
      <c r="E17" s="256" t="s">
        <v>170</v>
      </c>
      <c r="F17" s="22">
        <v>67500</v>
      </c>
      <c r="G17" s="22">
        <v>33750</v>
      </c>
      <c r="H17" s="22">
        <v>78750</v>
      </c>
      <c r="I17" s="22">
        <f t="shared" si="1"/>
        <v>112500</v>
      </c>
      <c r="J17" s="22">
        <v>112500</v>
      </c>
    </row>
    <row r="18" spans="1:10" ht="14.1" customHeight="1" x14ac:dyDescent="0.3">
      <c r="A18" s="32"/>
      <c r="B18" s="31"/>
      <c r="C18" s="252" t="s">
        <v>156</v>
      </c>
      <c r="D18" s="253"/>
      <c r="E18" s="256" t="s">
        <v>171</v>
      </c>
      <c r="F18" s="22">
        <v>45000</v>
      </c>
      <c r="G18" s="22">
        <v>40000</v>
      </c>
      <c r="H18" s="22">
        <v>10000</v>
      </c>
      <c r="I18" s="22">
        <f t="shared" si="1"/>
        <v>50000</v>
      </c>
      <c r="J18" s="22">
        <v>45000</v>
      </c>
    </row>
    <row r="19" spans="1:10" ht="14.1" customHeight="1" x14ac:dyDescent="0.3">
      <c r="A19" s="32"/>
      <c r="B19" s="31"/>
      <c r="C19" s="252" t="s">
        <v>159</v>
      </c>
      <c r="D19" s="253"/>
      <c r="E19" s="256" t="s">
        <v>174</v>
      </c>
      <c r="F19" s="22">
        <v>18000</v>
      </c>
      <c r="G19" s="22">
        <v>0</v>
      </c>
      <c r="H19" s="22">
        <v>0</v>
      </c>
      <c r="I19" s="22">
        <f t="shared" si="1"/>
        <v>0</v>
      </c>
      <c r="J19" s="22">
        <v>0</v>
      </c>
    </row>
    <row r="20" spans="1:10" ht="14.1" customHeight="1" x14ac:dyDescent="0.3">
      <c r="A20" s="32"/>
      <c r="B20" s="31"/>
      <c r="C20" s="252" t="s">
        <v>163</v>
      </c>
      <c r="D20" s="253"/>
      <c r="E20" s="256" t="s">
        <v>176</v>
      </c>
      <c r="F20" s="22">
        <v>20000</v>
      </c>
      <c r="G20" s="22">
        <v>0</v>
      </c>
      <c r="H20" s="22">
        <v>0</v>
      </c>
      <c r="I20" s="22">
        <f t="shared" si="1"/>
        <v>0</v>
      </c>
      <c r="J20" s="22">
        <v>0</v>
      </c>
    </row>
    <row r="21" spans="1:10" ht="14.1" customHeight="1" x14ac:dyDescent="0.3">
      <c r="A21" s="32"/>
      <c r="B21" s="31"/>
      <c r="C21" s="252" t="s">
        <v>161</v>
      </c>
      <c r="D21" s="253"/>
      <c r="E21" s="256" t="s">
        <v>177</v>
      </c>
      <c r="F21" s="22">
        <v>38757.67</v>
      </c>
      <c r="G21" s="22">
        <v>49179.45</v>
      </c>
      <c r="H21" s="22">
        <v>820.55</v>
      </c>
      <c r="I21" s="22">
        <f t="shared" si="1"/>
        <v>50000</v>
      </c>
      <c r="J21" s="22">
        <v>50000</v>
      </c>
    </row>
    <row r="22" spans="1:10" ht="14.1" customHeight="1" x14ac:dyDescent="0.3">
      <c r="A22" s="32"/>
      <c r="B22" s="31"/>
      <c r="C22" s="252" t="s">
        <v>162</v>
      </c>
      <c r="D22" s="253"/>
      <c r="E22" s="256" t="s">
        <v>178</v>
      </c>
      <c r="F22" s="22">
        <v>116154</v>
      </c>
      <c r="G22" s="22">
        <v>0</v>
      </c>
      <c r="H22" s="22">
        <v>161783</v>
      </c>
      <c r="I22" s="22">
        <f t="shared" si="1"/>
        <v>161783</v>
      </c>
      <c r="J22" s="22">
        <v>178672</v>
      </c>
    </row>
    <row r="23" spans="1:10" ht="14.1" customHeight="1" x14ac:dyDescent="0.3">
      <c r="A23" s="32"/>
      <c r="B23" s="31"/>
      <c r="C23" s="445" t="s">
        <v>282</v>
      </c>
      <c r="D23" s="446"/>
      <c r="E23" s="256" t="s">
        <v>178</v>
      </c>
      <c r="F23" s="22">
        <v>125568</v>
      </c>
      <c r="G23" s="22">
        <v>124814</v>
      </c>
      <c r="H23" s="22">
        <v>36969</v>
      </c>
      <c r="I23" s="22">
        <f t="shared" si="1"/>
        <v>161783</v>
      </c>
      <c r="J23" s="22">
        <v>178672</v>
      </c>
    </row>
    <row r="24" spans="1:10" ht="14.1" customHeight="1" x14ac:dyDescent="0.3">
      <c r="A24" s="32"/>
      <c r="B24" s="31"/>
      <c r="C24" s="252" t="s">
        <v>164</v>
      </c>
      <c r="D24" s="253"/>
      <c r="E24" s="256" t="s">
        <v>179</v>
      </c>
      <c r="F24" s="22">
        <v>42500</v>
      </c>
      <c r="G24" s="22">
        <v>0</v>
      </c>
      <c r="H24" s="22">
        <v>75000</v>
      </c>
      <c r="I24" s="22">
        <f t="shared" si="1"/>
        <v>75000</v>
      </c>
      <c r="J24" s="22">
        <v>45000</v>
      </c>
    </row>
    <row r="25" spans="1:10" ht="14.1" customHeight="1" x14ac:dyDescent="0.3">
      <c r="A25" s="32"/>
      <c r="B25" s="33" t="s">
        <v>81</v>
      </c>
      <c r="C25" s="33"/>
      <c r="D25" s="34"/>
      <c r="E25" s="53" t="s">
        <v>180</v>
      </c>
      <c r="F25" s="418">
        <f>SUM(F26:F29)</f>
        <v>232454.19</v>
      </c>
      <c r="G25" s="418">
        <f t="shared" ref="G25:J25" si="2">SUM(G26:G29)</f>
        <v>107215.22</v>
      </c>
      <c r="H25" s="418">
        <f t="shared" si="2"/>
        <v>198541.77999999997</v>
      </c>
      <c r="I25" s="418">
        <f t="shared" si="2"/>
        <v>305757</v>
      </c>
      <c r="J25" s="418">
        <f t="shared" si="2"/>
        <v>293208</v>
      </c>
    </row>
    <row r="26" spans="1:10" ht="14.1" customHeight="1" x14ac:dyDescent="0.3">
      <c r="A26" s="32"/>
      <c r="B26" s="31"/>
      <c r="C26" s="86" t="s">
        <v>165</v>
      </c>
      <c r="D26" s="84"/>
      <c r="E26" s="53" t="s">
        <v>181</v>
      </c>
      <c r="F26" s="22">
        <v>176493.48</v>
      </c>
      <c r="G26" s="22">
        <v>86828.64</v>
      </c>
      <c r="H26" s="22">
        <v>146143.35999999999</v>
      </c>
      <c r="I26" s="14">
        <f>SUM(G26:H26)</f>
        <v>232972</v>
      </c>
      <c r="J26" s="14">
        <v>258235</v>
      </c>
    </row>
    <row r="27" spans="1:10" ht="14.1" customHeight="1" x14ac:dyDescent="0.3">
      <c r="A27" s="32"/>
      <c r="B27" s="31"/>
      <c r="C27" s="86" t="s">
        <v>166</v>
      </c>
      <c r="D27" s="84"/>
      <c r="E27" s="53" t="s">
        <v>182</v>
      </c>
      <c r="F27" s="22">
        <v>29415.58</v>
      </c>
      <c r="G27" s="22">
        <v>7846.16</v>
      </c>
      <c r="H27" s="22">
        <v>30984.84</v>
      </c>
      <c r="I27" s="14">
        <f>SUM(G27:H27)</f>
        <v>38831</v>
      </c>
      <c r="J27" s="14">
        <v>10800</v>
      </c>
    </row>
    <row r="28" spans="1:10" ht="14.1" customHeight="1" x14ac:dyDescent="0.3">
      <c r="A28" s="32"/>
      <c r="B28" s="31"/>
      <c r="C28" s="86" t="s">
        <v>167</v>
      </c>
      <c r="D28" s="84"/>
      <c r="E28" s="53" t="s">
        <v>186</v>
      </c>
      <c r="F28" s="22">
        <v>16537.5</v>
      </c>
      <c r="G28" s="22">
        <v>7875</v>
      </c>
      <c r="H28" s="22">
        <v>14475</v>
      </c>
      <c r="I28" s="14">
        <f>SUM(G28:H28)</f>
        <v>22350</v>
      </c>
      <c r="J28" s="14">
        <v>13432</v>
      </c>
    </row>
    <row r="29" spans="1:10" ht="14.1" customHeight="1" x14ac:dyDescent="0.3">
      <c r="A29" s="32"/>
      <c r="B29" s="31"/>
      <c r="C29" s="86" t="s">
        <v>168</v>
      </c>
      <c r="D29" s="84"/>
      <c r="E29" s="53" t="s">
        <v>183</v>
      </c>
      <c r="F29" s="22">
        <v>10007.629999999999</v>
      </c>
      <c r="G29" s="22">
        <v>4665.42</v>
      </c>
      <c r="H29" s="22">
        <v>6938.58</v>
      </c>
      <c r="I29" s="14">
        <f>SUM(G29:H29)</f>
        <v>11604</v>
      </c>
      <c r="J29" s="14">
        <v>10741</v>
      </c>
    </row>
    <row r="30" spans="1:10" ht="14.1" customHeight="1" x14ac:dyDescent="0.3">
      <c r="A30" s="32"/>
      <c r="B30" s="118" t="s">
        <v>7</v>
      </c>
      <c r="C30" s="117"/>
      <c r="E30" s="53" t="s">
        <v>187</v>
      </c>
      <c r="F30" s="14"/>
      <c r="G30" s="14"/>
      <c r="H30" s="14"/>
      <c r="I30" s="14"/>
      <c r="J30" s="14"/>
    </row>
    <row r="31" spans="1:10" ht="14.1" customHeight="1" x14ac:dyDescent="0.3">
      <c r="A31" s="32"/>
      <c r="B31" s="33"/>
      <c r="C31" s="120" t="s">
        <v>7</v>
      </c>
      <c r="D31" s="117"/>
      <c r="E31" s="53" t="s">
        <v>183</v>
      </c>
      <c r="F31" s="418">
        <f>SUM(F32:F33)</f>
        <v>156154</v>
      </c>
      <c r="G31" s="417">
        <v>0</v>
      </c>
      <c r="H31" s="417">
        <v>0</v>
      </c>
      <c r="I31" s="417">
        <v>0</v>
      </c>
      <c r="J31" s="417">
        <v>0</v>
      </c>
    </row>
    <row r="32" spans="1:10" ht="14.1" customHeight="1" x14ac:dyDescent="0.3">
      <c r="A32" s="32"/>
      <c r="B32" s="33"/>
      <c r="C32" s="468" t="s">
        <v>292</v>
      </c>
      <c r="D32" s="467"/>
      <c r="E32" s="53"/>
      <c r="F32" s="14">
        <v>40000</v>
      </c>
      <c r="G32" s="14">
        <v>0</v>
      </c>
      <c r="H32" s="14">
        <v>50000</v>
      </c>
      <c r="I32" s="14">
        <f>SUM(G32:H32)</f>
        <v>50000</v>
      </c>
      <c r="J32" s="14">
        <v>45000</v>
      </c>
    </row>
    <row r="33" spans="1:10" ht="14.1" customHeight="1" x14ac:dyDescent="0.3">
      <c r="A33" s="32"/>
      <c r="B33" s="33"/>
      <c r="C33" s="279" t="s">
        <v>381</v>
      </c>
      <c r="D33" s="278"/>
      <c r="E33" s="53"/>
      <c r="F33" s="14">
        <v>116154</v>
      </c>
      <c r="G33" s="14">
        <v>0</v>
      </c>
      <c r="H33" s="14">
        <v>0</v>
      </c>
      <c r="I33" s="14">
        <v>0</v>
      </c>
      <c r="J33" s="14">
        <v>0</v>
      </c>
    </row>
    <row r="34" spans="1:10" ht="14.1" customHeight="1" x14ac:dyDescent="0.3">
      <c r="A34" s="32"/>
      <c r="B34" s="442" t="s">
        <v>109</v>
      </c>
      <c r="C34" s="442"/>
      <c r="D34" s="443"/>
      <c r="E34" s="89"/>
      <c r="F34" s="17">
        <f>SUM(F13,F14,F15,F25,F31)</f>
        <v>2608366.86</v>
      </c>
      <c r="G34" s="17">
        <f t="shared" ref="G34:J34" si="3">SUM(G13,G14,G15,G25,G32)</f>
        <v>1208280.67</v>
      </c>
      <c r="H34" s="17">
        <f t="shared" si="3"/>
        <v>2052438.33</v>
      </c>
      <c r="I34" s="17">
        <f>SUM(I13,I14,I15,I25,I32)</f>
        <v>3260719</v>
      </c>
      <c r="J34" s="17">
        <f t="shared" si="3"/>
        <v>3420616</v>
      </c>
    </row>
    <row r="35" spans="1:10" ht="14.1" customHeight="1" x14ac:dyDescent="0.3">
      <c r="A35" s="11" t="s">
        <v>8</v>
      </c>
      <c r="B35" s="13"/>
      <c r="C35" s="20"/>
      <c r="D35" s="45"/>
      <c r="E35" s="89"/>
      <c r="F35" s="14"/>
      <c r="G35" s="14"/>
      <c r="H35" s="14"/>
      <c r="I35" s="14"/>
      <c r="J35" s="14"/>
    </row>
    <row r="36" spans="1:10" ht="14.1" customHeight="1" x14ac:dyDescent="0.3">
      <c r="A36" s="11"/>
      <c r="B36" s="444" t="s">
        <v>9</v>
      </c>
      <c r="C36" s="445"/>
      <c r="D36" s="446"/>
      <c r="E36" s="53" t="s">
        <v>146</v>
      </c>
      <c r="F36" s="418">
        <f>SUM(F37:F38)</f>
        <v>175742.19</v>
      </c>
      <c r="G36" s="418">
        <f t="shared" ref="G36:J36" si="4">SUM(G37:G38)</f>
        <v>104554</v>
      </c>
      <c r="H36" s="418">
        <f>SUM(H37:H38)</f>
        <v>75446</v>
      </c>
      <c r="I36" s="418">
        <f>SUM(G36:H36)</f>
        <v>180000</v>
      </c>
      <c r="J36" s="418">
        <f t="shared" si="4"/>
        <v>180000</v>
      </c>
    </row>
    <row r="37" spans="1:10" ht="14.1" customHeight="1" x14ac:dyDescent="0.3">
      <c r="A37" s="11"/>
      <c r="B37" s="124"/>
      <c r="C37" s="444" t="s">
        <v>9</v>
      </c>
      <c r="D37" s="446"/>
      <c r="E37" s="53" t="s">
        <v>139</v>
      </c>
      <c r="F37" s="22">
        <v>90500</v>
      </c>
      <c r="G37" s="22">
        <v>87744</v>
      </c>
      <c r="H37" s="22">
        <v>12256</v>
      </c>
      <c r="I37" s="22">
        <f>SUM(G37:H37)</f>
        <v>100000</v>
      </c>
      <c r="J37" s="169">
        <v>100000</v>
      </c>
    </row>
    <row r="38" spans="1:10" ht="14.1" customHeight="1" x14ac:dyDescent="0.3">
      <c r="A38" s="11"/>
      <c r="B38" s="124"/>
      <c r="C38" s="444" t="s">
        <v>45</v>
      </c>
      <c r="D38" s="446"/>
      <c r="E38" s="53" t="s">
        <v>358</v>
      </c>
      <c r="F38" s="22">
        <v>85242.19</v>
      </c>
      <c r="G38" s="22">
        <v>16810</v>
      </c>
      <c r="H38" s="22">
        <v>63190</v>
      </c>
      <c r="I38" s="22">
        <f>SUM(G38:H38)</f>
        <v>80000</v>
      </c>
      <c r="J38" s="169">
        <v>80000</v>
      </c>
    </row>
    <row r="39" spans="1:10" ht="14.1" customHeight="1" x14ac:dyDescent="0.3">
      <c r="A39" s="60"/>
      <c r="B39" s="192"/>
      <c r="C39" s="192"/>
      <c r="D39" s="193"/>
      <c r="E39" s="194"/>
      <c r="F39" s="215"/>
      <c r="G39" s="215"/>
      <c r="H39" s="215"/>
      <c r="I39" s="215"/>
      <c r="J39" s="215"/>
    </row>
    <row r="40" spans="1:10" ht="14.1" customHeight="1" x14ac:dyDescent="0.3">
      <c r="A40" s="13"/>
      <c r="B40" s="404"/>
      <c r="C40" s="404"/>
      <c r="D40" s="405"/>
      <c r="E40" s="167"/>
      <c r="F40" s="226"/>
      <c r="G40" s="226"/>
      <c r="H40" s="226"/>
      <c r="I40" s="226"/>
      <c r="J40" s="226"/>
    </row>
    <row r="41" spans="1:10" ht="14.1" customHeight="1" x14ac:dyDescent="0.3">
      <c r="A41" s="13"/>
      <c r="B41" s="404"/>
      <c r="C41" s="404"/>
      <c r="D41" s="405"/>
      <c r="E41" s="167"/>
      <c r="F41" s="226"/>
      <c r="G41" s="226"/>
      <c r="H41" s="226"/>
      <c r="I41" s="226"/>
      <c r="J41" s="226"/>
    </row>
    <row r="42" spans="1:10" ht="14.1" customHeight="1" x14ac:dyDescent="0.3">
      <c r="A42" s="13"/>
      <c r="B42" s="290"/>
      <c r="C42" s="290"/>
      <c r="D42" s="291"/>
      <c r="E42" s="167"/>
      <c r="F42" s="226"/>
      <c r="G42" s="226"/>
      <c r="H42" s="226"/>
      <c r="I42" s="226"/>
      <c r="J42" s="226"/>
    </row>
    <row r="43" spans="1:10" ht="14.1" customHeight="1" x14ac:dyDescent="0.3">
      <c r="A43" s="13"/>
      <c r="B43" s="290"/>
      <c r="C43" s="290"/>
      <c r="D43" s="291"/>
      <c r="E43" s="167"/>
      <c r="F43" s="226"/>
      <c r="G43" s="226"/>
      <c r="H43" s="226"/>
      <c r="I43" s="226"/>
    </row>
    <row r="44" spans="1:10" ht="14.1" customHeight="1" x14ac:dyDescent="0.3">
      <c r="A44" s="13"/>
      <c r="B44" s="290"/>
      <c r="C44" s="290"/>
      <c r="D44" s="291"/>
      <c r="E44" s="167"/>
      <c r="F44" s="226"/>
      <c r="G44" s="226"/>
      <c r="H44" s="226"/>
      <c r="I44" s="226"/>
      <c r="J44" s="226"/>
    </row>
    <row r="45" spans="1:10" ht="18" customHeight="1" thickBot="1" x14ac:dyDescent="0.35">
      <c r="A45" s="413" t="s">
        <v>90</v>
      </c>
      <c r="B45" s="414"/>
      <c r="C45" s="414"/>
      <c r="D45" s="415"/>
      <c r="E45" s="167"/>
      <c r="F45" s="226"/>
      <c r="G45" s="226"/>
      <c r="H45" s="226"/>
      <c r="I45" s="226"/>
      <c r="J45" s="207" t="s">
        <v>270</v>
      </c>
    </row>
    <row r="46" spans="1:10" ht="12" customHeight="1" thickBot="1" x14ac:dyDescent="0.35">
      <c r="A46" s="25"/>
      <c r="B46" s="26"/>
      <c r="C46" s="26"/>
      <c r="D46" s="26"/>
      <c r="E46" s="27"/>
      <c r="F46" s="303"/>
      <c r="G46" s="471" t="s">
        <v>21</v>
      </c>
      <c r="H46" s="471"/>
      <c r="I46" s="471"/>
      <c r="J46" s="439" t="s">
        <v>26</v>
      </c>
    </row>
    <row r="47" spans="1:10" ht="12" customHeight="1" x14ac:dyDescent="0.3">
      <c r="A47" s="476" t="s">
        <v>2</v>
      </c>
      <c r="B47" s="477"/>
      <c r="C47" s="477"/>
      <c r="D47" s="478"/>
      <c r="E47" s="472" t="s">
        <v>18</v>
      </c>
      <c r="F47" s="304" t="s">
        <v>19</v>
      </c>
      <c r="G47" s="474" t="s">
        <v>20</v>
      </c>
      <c r="H47" s="474" t="s">
        <v>25</v>
      </c>
      <c r="I47" s="474" t="s">
        <v>24</v>
      </c>
      <c r="J47" s="440"/>
    </row>
    <row r="48" spans="1:10" ht="12" customHeight="1" thickBot="1" x14ac:dyDescent="0.35">
      <c r="A48" s="479"/>
      <c r="B48" s="480"/>
      <c r="C48" s="480"/>
      <c r="D48" s="481"/>
      <c r="E48" s="473"/>
      <c r="F48" s="318" t="s">
        <v>20</v>
      </c>
      <c r="G48" s="475"/>
      <c r="H48" s="475"/>
      <c r="I48" s="475"/>
      <c r="J48" s="318" t="s">
        <v>27</v>
      </c>
    </row>
    <row r="49" spans="1:10" ht="12" customHeight="1" x14ac:dyDescent="0.3">
      <c r="A49" s="482"/>
      <c r="B49" s="483"/>
      <c r="C49" s="483"/>
      <c r="D49" s="507"/>
      <c r="E49" s="314"/>
      <c r="F49" s="314"/>
      <c r="G49" s="314"/>
      <c r="H49" s="314"/>
      <c r="I49" s="314"/>
      <c r="J49" s="314"/>
    </row>
    <row r="50" spans="1:10" ht="11.1" customHeight="1" x14ac:dyDescent="0.3">
      <c r="A50" s="11"/>
      <c r="B50" s="444" t="s">
        <v>10</v>
      </c>
      <c r="C50" s="445"/>
      <c r="D50" s="446"/>
      <c r="E50" s="53" t="s">
        <v>147</v>
      </c>
      <c r="F50" s="418">
        <f>SUM(F51)</f>
        <v>103791</v>
      </c>
      <c r="G50" s="418">
        <f t="shared" ref="G50:J50" si="5">SUM(G51)</f>
        <v>87032</v>
      </c>
      <c r="H50" s="418">
        <f>SUM(H51)</f>
        <v>62968</v>
      </c>
      <c r="I50" s="418">
        <f t="shared" ref="I50:I60" si="6">SUM(G50:H50)</f>
        <v>150000</v>
      </c>
      <c r="J50" s="418">
        <f t="shared" si="5"/>
        <v>150000</v>
      </c>
    </row>
    <row r="51" spans="1:10" ht="11.1" customHeight="1" x14ac:dyDescent="0.3">
      <c r="A51" s="11"/>
      <c r="B51" s="124"/>
      <c r="C51" s="444" t="s">
        <v>55</v>
      </c>
      <c r="D51" s="446"/>
      <c r="E51" s="53" t="s">
        <v>140</v>
      </c>
      <c r="F51" s="22">
        <v>103791</v>
      </c>
      <c r="G51" s="22">
        <v>87032</v>
      </c>
      <c r="H51" s="22">
        <v>62968</v>
      </c>
      <c r="I51" s="22">
        <f t="shared" si="6"/>
        <v>150000</v>
      </c>
      <c r="J51" s="169">
        <v>150000</v>
      </c>
    </row>
    <row r="52" spans="1:10" ht="11.1" customHeight="1" x14ac:dyDescent="0.3">
      <c r="A52" s="11"/>
      <c r="B52" s="444" t="s">
        <v>11</v>
      </c>
      <c r="C52" s="445"/>
      <c r="D52" s="446"/>
      <c r="E52" s="53" t="s">
        <v>148</v>
      </c>
      <c r="F52" s="418">
        <f>SUM(F53:F56)</f>
        <v>141249.36000000002</v>
      </c>
      <c r="G52" s="418">
        <f>SUM(G53:G56)</f>
        <v>127524.69</v>
      </c>
      <c r="H52" s="418">
        <f>SUM(H53:H56)</f>
        <v>222475.31</v>
      </c>
      <c r="I52" s="418">
        <f t="shared" si="6"/>
        <v>350000</v>
      </c>
      <c r="J52" s="418">
        <f t="shared" ref="J52" si="7">SUM(J53:J56)</f>
        <v>300000</v>
      </c>
    </row>
    <row r="53" spans="1:10" ht="11.1" customHeight="1" x14ac:dyDescent="0.3">
      <c r="A53" s="11"/>
      <c r="B53" s="124"/>
      <c r="C53" s="444" t="s">
        <v>36</v>
      </c>
      <c r="D53" s="446"/>
      <c r="E53" s="53" t="s">
        <v>141</v>
      </c>
      <c r="F53" s="22">
        <v>66714.570000000007</v>
      </c>
      <c r="G53" s="22">
        <v>39315.75</v>
      </c>
      <c r="H53" s="22">
        <v>60684.25</v>
      </c>
      <c r="I53" s="22">
        <f t="shared" si="6"/>
        <v>100000</v>
      </c>
      <c r="J53" s="169">
        <v>100000</v>
      </c>
    </row>
    <row r="54" spans="1:10" ht="11.1" customHeight="1" x14ac:dyDescent="0.3">
      <c r="A54" s="11"/>
      <c r="B54" s="124"/>
      <c r="C54" s="444" t="s">
        <v>218</v>
      </c>
      <c r="D54" s="446"/>
      <c r="E54" s="53" t="s">
        <v>220</v>
      </c>
      <c r="F54" s="22">
        <v>61380</v>
      </c>
      <c r="G54" s="22">
        <v>35860</v>
      </c>
      <c r="H54" s="22">
        <v>64140</v>
      </c>
      <c r="I54" s="22">
        <f t="shared" si="6"/>
        <v>100000</v>
      </c>
      <c r="J54" s="169">
        <v>50000</v>
      </c>
    </row>
    <row r="55" spans="1:10" ht="11.1" customHeight="1" x14ac:dyDescent="0.3">
      <c r="A55" s="11"/>
      <c r="B55" s="172"/>
      <c r="C55" s="172" t="s">
        <v>261</v>
      </c>
      <c r="D55" s="171"/>
      <c r="E55" s="53" t="s">
        <v>359</v>
      </c>
      <c r="F55" s="22"/>
      <c r="G55" s="22">
        <v>0</v>
      </c>
      <c r="H55" s="22">
        <v>50000</v>
      </c>
      <c r="I55" s="22">
        <f t="shared" si="6"/>
        <v>50000</v>
      </c>
      <c r="J55" s="169">
        <v>50000</v>
      </c>
    </row>
    <row r="56" spans="1:10" ht="11.1" customHeight="1" x14ac:dyDescent="0.3">
      <c r="A56" s="11"/>
      <c r="B56" s="124"/>
      <c r="C56" s="468" t="s">
        <v>219</v>
      </c>
      <c r="D56" s="446"/>
      <c r="E56" s="53" t="s">
        <v>142</v>
      </c>
      <c r="F56" s="22">
        <v>13154.79</v>
      </c>
      <c r="G56" s="22">
        <v>52348.94</v>
      </c>
      <c r="H56" s="22">
        <v>47651.06</v>
      </c>
      <c r="I56" s="22">
        <f t="shared" si="6"/>
        <v>100000</v>
      </c>
      <c r="J56" s="169">
        <v>100000</v>
      </c>
    </row>
    <row r="57" spans="1:10" ht="11.1" customHeight="1" x14ac:dyDescent="0.3">
      <c r="A57" s="11"/>
      <c r="B57" s="444" t="s">
        <v>94</v>
      </c>
      <c r="C57" s="445"/>
      <c r="D57" s="446"/>
      <c r="E57" s="53" t="s">
        <v>150</v>
      </c>
      <c r="F57" s="418">
        <f>SUM(F58:F59)</f>
        <v>50885.07</v>
      </c>
      <c r="G57" s="418">
        <f>SUM(G58:G59)</f>
        <v>27715</v>
      </c>
      <c r="H57" s="418">
        <f>SUM(H58:H59)</f>
        <v>27285</v>
      </c>
      <c r="I57" s="418">
        <f t="shared" si="6"/>
        <v>55000</v>
      </c>
      <c r="J57" s="418">
        <f>SUM(J58:J59)</f>
        <v>55000</v>
      </c>
    </row>
    <row r="58" spans="1:10" ht="11.1" customHeight="1" x14ac:dyDescent="0.3">
      <c r="A58" s="11"/>
      <c r="B58" s="124"/>
      <c r="C58" s="444" t="s">
        <v>44</v>
      </c>
      <c r="D58" s="446"/>
      <c r="E58" s="53" t="s">
        <v>144</v>
      </c>
      <c r="F58" s="22">
        <v>28709.07</v>
      </c>
      <c r="G58" s="22">
        <v>15619</v>
      </c>
      <c r="H58" s="22">
        <v>14381</v>
      </c>
      <c r="I58" s="22">
        <f t="shared" si="6"/>
        <v>30000</v>
      </c>
      <c r="J58" s="169">
        <v>30000</v>
      </c>
    </row>
    <row r="59" spans="1:10" s="239" customFormat="1" ht="11.1" customHeight="1" x14ac:dyDescent="0.3">
      <c r="A59" s="236"/>
      <c r="B59" s="237"/>
      <c r="C59" s="519" t="s">
        <v>137</v>
      </c>
      <c r="D59" s="520"/>
      <c r="E59" s="238" t="s">
        <v>145</v>
      </c>
      <c r="F59" s="169">
        <v>22176</v>
      </c>
      <c r="G59" s="169">
        <v>12096</v>
      </c>
      <c r="H59" s="169">
        <v>12904</v>
      </c>
      <c r="I59" s="169">
        <f t="shared" si="6"/>
        <v>25000</v>
      </c>
      <c r="J59" s="169">
        <v>25000</v>
      </c>
    </row>
    <row r="60" spans="1:10" ht="11.1" customHeight="1" x14ac:dyDescent="0.3">
      <c r="A60" s="11"/>
      <c r="B60" s="468" t="s">
        <v>77</v>
      </c>
      <c r="C60" s="447"/>
      <c r="D60" s="446"/>
      <c r="E60" s="53" t="s">
        <v>188</v>
      </c>
      <c r="F60" s="19">
        <f>SUM(F61)</f>
        <v>14750</v>
      </c>
      <c r="G60" s="19">
        <v>0</v>
      </c>
      <c r="H60" s="19">
        <f t="shared" ref="H60:J60" si="8">SUM(H61)</f>
        <v>0</v>
      </c>
      <c r="I60" s="19">
        <f t="shared" si="6"/>
        <v>0</v>
      </c>
      <c r="J60" s="19">
        <f t="shared" si="8"/>
        <v>0</v>
      </c>
    </row>
    <row r="61" spans="1:10" ht="11.1" customHeight="1" x14ac:dyDescent="0.3">
      <c r="A61" s="11"/>
      <c r="B61" s="126"/>
      <c r="C61" s="468" t="s">
        <v>124</v>
      </c>
      <c r="D61" s="446"/>
      <c r="E61" s="53" t="s">
        <v>191</v>
      </c>
      <c r="F61" s="22">
        <v>14750</v>
      </c>
      <c r="G61" s="22">
        <v>0</v>
      </c>
      <c r="H61" s="22">
        <v>0</v>
      </c>
      <c r="I61" s="22">
        <v>0</v>
      </c>
      <c r="J61" s="22">
        <v>0</v>
      </c>
    </row>
    <row r="62" spans="1:10" ht="11.1" customHeight="1" x14ac:dyDescent="0.3">
      <c r="A62" s="11"/>
      <c r="B62" s="444" t="s">
        <v>14</v>
      </c>
      <c r="C62" s="444"/>
      <c r="D62" s="467"/>
      <c r="E62" s="53" t="s">
        <v>192</v>
      </c>
      <c r="F62" s="418">
        <f>SUM(F63:F64)</f>
        <v>229856.5</v>
      </c>
      <c r="G62" s="418">
        <f>SUM(G63:G65)</f>
        <v>6755</v>
      </c>
      <c r="H62" s="418">
        <f>SUM(H63:H65)</f>
        <v>193245</v>
      </c>
      <c r="I62" s="418">
        <f>SUM(G62:H62)</f>
        <v>200000</v>
      </c>
      <c r="J62" s="418">
        <f>SUM(J63:J64)</f>
        <v>200000</v>
      </c>
    </row>
    <row r="63" spans="1:10" ht="11.1" customHeight="1" x14ac:dyDescent="0.3">
      <c r="A63" s="11"/>
      <c r="B63" s="124"/>
      <c r="C63" s="468" t="s">
        <v>222</v>
      </c>
      <c r="D63" s="446"/>
      <c r="E63" s="53" t="s">
        <v>223</v>
      </c>
      <c r="F63" s="22">
        <v>75212</v>
      </c>
      <c r="G63" s="22">
        <v>0</v>
      </c>
      <c r="H63" s="22">
        <v>0</v>
      </c>
      <c r="I63" s="22">
        <v>0</v>
      </c>
      <c r="J63" s="22"/>
    </row>
    <row r="64" spans="1:10" ht="11.1" customHeight="1" x14ac:dyDescent="0.3">
      <c r="A64" s="11"/>
      <c r="B64" s="124"/>
      <c r="C64" s="126" t="s">
        <v>126</v>
      </c>
      <c r="D64" s="128"/>
      <c r="E64" s="53" t="s">
        <v>194</v>
      </c>
      <c r="F64" s="22">
        <v>154644.5</v>
      </c>
      <c r="G64" s="22">
        <v>5555</v>
      </c>
      <c r="H64" s="22">
        <v>184445</v>
      </c>
      <c r="I64" s="22">
        <f>SUM(G64:H64)</f>
        <v>190000</v>
      </c>
      <c r="J64" s="22">
        <v>200000</v>
      </c>
    </row>
    <row r="65" spans="1:10" ht="11.1" customHeight="1" x14ac:dyDescent="0.3">
      <c r="A65" s="11"/>
      <c r="B65" s="286"/>
      <c r="C65" s="288" t="s">
        <v>383</v>
      </c>
      <c r="D65" s="287"/>
      <c r="E65" s="53"/>
      <c r="F65" s="22">
        <v>0</v>
      </c>
      <c r="G65" s="22">
        <v>1200</v>
      </c>
      <c r="H65" s="22">
        <v>8800</v>
      </c>
      <c r="I65" s="22">
        <f>SUM(G65:H65)</f>
        <v>10000</v>
      </c>
      <c r="J65" s="22">
        <v>0</v>
      </c>
    </row>
    <row r="66" spans="1:10" ht="11.1" customHeight="1" x14ac:dyDescent="0.3">
      <c r="A66" s="11"/>
      <c r="B66" s="444" t="s">
        <v>95</v>
      </c>
      <c r="C66" s="445"/>
      <c r="D66" s="446"/>
      <c r="E66" s="53" t="s">
        <v>195</v>
      </c>
      <c r="F66" s="418">
        <f>SUM(F67)</f>
        <v>39003.75</v>
      </c>
      <c r="G66" s="418">
        <f t="shared" ref="G66:J66" si="9">SUM(G67)</f>
        <v>23512.5</v>
      </c>
      <c r="H66" s="418">
        <f>SUM(H67)</f>
        <v>98478.5</v>
      </c>
      <c r="I66" s="418">
        <f>SUM(G66:H66)</f>
        <v>121991</v>
      </c>
      <c r="J66" s="418">
        <f t="shared" si="9"/>
        <v>100000</v>
      </c>
    </row>
    <row r="67" spans="1:10" ht="11.1" customHeight="1" x14ac:dyDescent="0.3">
      <c r="A67" s="11"/>
      <c r="B67" s="124"/>
      <c r="C67" s="468" t="s">
        <v>225</v>
      </c>
      <c r="D67" s="446"/>
      <c r="E67" s="53" t="s">
        <v>224</v>
      </c>
      <c r="F67" s="22">
        <v>39003.75</v>
      </c>
      <c r="G67" s="22">
        <v>23512.5</v>
      </c>
      <c r="H67" s="22">
        <v>98478.5</v>
      </c>
      <c r="I67" s="22">
        <v>122000</v>
      </c>
      <c r="J67" s="169">
        <v>100000</v>
      </c>
    </row>
    <row r="68" spans="1:10" ht="11.1" customHeight="1" x14ac:dyDescent="0.3">
      <c r="A68" s="11"/>
      <c r="B68" s="444" t="s">
        <v>96</v>
      </c>
      <c r="C68" s="444"/>
      <c r="D68" s="467"/>
      <c r="E68" s="53" t="s">
        <v>198</v>
      </c>
      <c r="F68" s="417">
        <f>SUM(F69:F71)</f>
        <v>295200</v>
      </c>
      <c r="G68" s="417">
        <f>SUM(G69:G71)</f>
        <v>0</v>
      </c>
      <c r="H68" s="417">
        <f>SUM(H69:H69)</f>
        <v>0</v>
      </c>
      <c r="I68" s="417">
        <f>SUM(G68:H68)</f>
        <v>0</v>
      </c>
      <c r="J68" s="417">
        <f>SUM(J69:J69)</f>
        <v>105000</v>
      </c>
    </row>
    <row r="69" spans="1:10" ht="11.1" customHeight="1" x14ac:dyDescent="0.3">
      <c r="A69" s="11"/>
      <c r="B69" s="124"/>
      <c r="C69" s="444" t="s">
        <v>96</v>
      </c>
      <c r="D69" s="446"/>
      <c r="E69" s="53" t="s">
        <v>205</v>
      </c>
      <c r="F69" s="22">
        <v>0</v>
      </c>
      <c r="G69" s="22">
        <v>0</v>
      </c>
      <c r="H69" s="22">
        <v>0</v>
      </c>
      <c r="I69" s="22">
        <v>0</v>
      </c>
      <c r="J69" s="22">
        <v>105000</v>
      </c>
    </row>
    <row r="70" spans="1:10" ht="11.1" customHeight="1" x14ac:dyDescent="0.3">
      <c r="A70" s="11"/>
      <c r="B70" s="124"/>
      <c r="C70" s="444" t="s">
        <v>293</v>
      </c>
      <c r="D70" s="467"/>
      <c r="E70" s="53"/>
      <c r="F70" s="22">
        <v>200000</v>
      </c>
      <c r="G70" s="22">
        <v>0</v>
      </c>
      <c r="H70" s="22">
        <v>0</v>
      </c>
      <c r="I70" s="22">
        <v>0</v>
      </c>
      <c r="J70" s="22">
        <v>0</v>
      </c>
    </row>
    <row r="71" spans="1:10" ht="11.1" customHeight="1" x14ac:dyDescent="0.3">
      <c r="A71" s="11"/>
      <c r="B71" s="124"/>
      <c r="C71" s="444" t="s">
        <v>294</v>
      </c>
      <c r="D71" s="467"/>
      <c r="E71" s="53"/>
      <c r="F71" s="22">
        <v>95200</v>
      </c>
      <c r="G71" s="22">
        <v>0</v>
      </c>
      <c r="H71" s="22">
        <v>0</v>
      </c>
      <c r="I71" s="22">
        <v>0</v>
      </c>
      <c r="J71" s="22">
        <v>0</v>
      </c>
    </row>
    <row r="72" spans="1:10" ht="11.1" customHeight="1" x14ac:dyDescent="0.3">
      <c r="A72" s="39"/>
      <c r="B72" s="442" t="s">
        <v>110</v>
      </c>
      <c r="C72" s="442"/>
      <c r="D72" s="443"/>
      <c r="E72" s="89"/>
      <c r="F72" s="17">
        <f>SUM(F68,F66,F62,F60,F57,F52,F50,F36)</f>
        <v>1050477.8699999999</v>
      </c>
      <c r="G72" s="17">
        <f>SUM(G68,G66,G62,G60,G57,G52,G50,G36)</f>
        <v>377093.19</v>
      </c>
      <c r="H72" s="17">
        <v>679906.81</v>
      </c>
      <c r="I72" s="17">
        <f>SUM(I67,I65,I64,I59,I58,I56,I55,I54,I53,I51,I38,I37)</f>
        <v>1057000</v>
      </c>
      <c r="J72" s="17">
        <f>SUM(J68,J66,J62,J60,J57,J52,J50,J36)</f>
        <v>1090000</v>
      </c>
    </row>
    <row r="73" spans="1:10" ht="11.1" customHeight="1" x14ac:dyDescent="0.3">
      <c r="A73" s="459" t="s">
        <v>16</v>
      </c>
      <c r="B73" s="442"/>
      <c r="C73" s="442"/>
      <c r="D73" s="443"/>
      <c r="E73" s="89"/>
      <c r="F73" s="17"/>
      <c r="G73" s="17"/>
      <c r="H73" s="17"/>
      <c r="I73" s="17"/>
      <c r="J73" s="17"/>
    </row>
    <row r="74" spans="1:10" ht="11.1" customHeight="1" x14ac:dyDescent="0.3">
      <c r="A74" s="39"/>
      <c r="B74" s="445" t="s">
        <v>107</v>
      </c>
      <c r="C74" s="445"/>
      <c r="D74" s="446"/>
      <c r="E74" s="53" t="s">
        <v>206</v>
      </c>
      <c r="F74" s="54"/>
      <c r="G74" s="54"/>
      <c r="H74" s="54"/>
      <c r="I74" s="54"/>
      <c r="J74" s="54"/>
    </row>
    <row r="75" spans="1:10" ht="11.1" customHeight="1" x14ac:dyDescent="0.3">
      <c r="A75" s="39"/>
      <c r="B75" s="123"/>
      <c r="C75" s="444" t="s">
        <v>215</v>
      </c>
      <c r="D75" s="446"/>
      <c r="E75" s="53" t="s">
        <v>217</v>
      </c>
      <c r="F75" s="420">
        <f>SUM(F76:F77)</f>
        <v>71440</v>
      </c>
      <c r="G75" s="420">
        <f>SUM(G76:G77)</f>
        <v>13900</v>
      </c>
      <c r="H75" s="420">
        <v>0</v>
      </c>
      <c r="I75" s="420">
        <v>0</v>
      </c>
      <c r="J75" s="420">
        <v>0</v>
      </c>
    </row>
    <row r="76" spans="1:10" ht="11.1" customHeight="1" x14ac:dyDescent="0.3">
      <c r="A76" s="39"/>
      <c r="B76" s="170"/>
      <c r="C76" s="172"/>
      <c r="D76" s="174" t="s">
        <v>262</v>
      </c>
      <c r="E76" s="53" t="s">
        <v>324</v>
      </c>
      <c r="F76" s="54">
        <v>20850</v>
      </c>
      <c r="G76" s="54">
        <v>13900</v>
      </c>
      <c r="H76" s="54">
        <v>0</v>
      </c>
      <c r="I76" s="54">
        <f>SUM(G76:H76)</f>
        <v>13900</v>
      </c>
      <c r="J76" s="54">
        <v>0</v>
      </c>
    </row>
    <row r="77" spans="1:10" ht="11.1" customHeight="1" x14ac:dyDescent="0.3">
      <c r="A77" s="39"/>
      <c r="B77" s="123"/>
      <c r="C77" s="33"/>
      <c r="D77" s="136" t="s">
        <v>48</v>
      </c>
      <c r="E77" s="53" t="s">
        <v>357</v>
      </c>
      <c r="F77" s="54">
        <v>50590</v>
      </c>
      <c r="G77" s="54">
        <v>0</v>
      </c>
      <c r="H77" s="54">
        <v>0</v>
      </c>
      <c r="I77" s="54">
        <v>0</v>
      </c>
      <c r="J77" s="54">
        <v>0</v>
      </c>
    </row>
    <row r="78" spans="1:10" ht="11.1" customHeight="1" x14ac:dyDescent="0.3">
      <c r="A78" s="39"/>
      <c r="B78" s="123"/>
      <c r="C78" s="485" t="s">
        <v>133</v>
      </c>
      <c r="D78" s="486"/>
      <c r="E78" s="53" t="s">
        <v>208</v>
      </c>
      <c r="F78" s="420">
        <f>SUM(F79:F81)</f>
        <v>36628</v>
      </c>
      <c r="G78" s="421">
        <f>SUM(G81:G81)</f>
        <v>0</v>
      </c>
      <c r="H78" s="421">
        <v>0</v>
      </c>
      <c r="I78" s="421">
        <f>SUM(G78:H78)</f>
        <v>0</v>
      </c>
      <c r="J78" s="421">
        <v>0</v>
      </c>
    </row>
    <row r="79" spans="1:10" ht="11.1" customHeight="1" x14ac:dyDescent="0.3">
      <c r="A79" s="39"/>
      <c r="B79" s="170"/>
      <c r="C79" s="172"/>
      <c r="D79" s="174" t="s">
        <v>263</v>
      </c>
      <c r="E79" s="53" t="s">
        <v>353</v>
      </c>
      <c r="F79" s="54">
        <v>0</v>
      </c>
      <c r="G79" s="54">
        <v>0</v>
      </c>
      <c r="H79" s="54">
        <v>65000</v>
      </c>
      <c r="I79" s="54">
        <f>SUM(H79)</f>
        <v>65000</v>
      </c>
      <c r="J79" s="54">
        <v>0</v>
      </c>
    </row>
    <row r="80" spans="1:10" ht="11.1" customHeight="1" x14ac:dyDescent="0.3">
      <c r="A80" s="39"/>
      <c r="B80" s="123"/>
      <c r="C80" s="124"/>
      <c r="D80" s="125" t="s">
        <v>228</v>
      </c>
      <c r="E80" s="53" t="s">
        <v>320</v>
      </c>
      <c r="F80" s="54">
        <v>36628</v>
      </c>
      <c r="G80" s="54">
        <v>0</v>
      </c>
      <c r="H80" s="54">
        <v>0</v>
      </c>
      <c r="I80" s="54">
        <v>0</v>
      </c>
      <c r="J80" s="54">
        <v>0</v>
      </c>
    </row>
    <row r="81" spans="1:10" ht="11.1" customHeight="1" x14ac:dyDescent="0.3">
      <c r="A81" s="39"/>
      <c r="B81" s="123"/>
      <c r="C81" s="124"/>
      <c r="D81" s="125" t="s">
        <v>41</v>
      </c>
      <c r="E81" s="53" t="s">
        <v>321</v>
      </c>
      <c r="F81" s="54">
        <v>0</v>
      </c>
      <c r="G81" s="54">
        <v>0</v>
      </c>
      <c r="H81" s="54">
        <v>21100</v>
      </c>
      <c r="I81" s="54">
        <f>SUM(H81)</f>
        <v>21100</v>
      </c>
      <c r="J81" s="54">
        <v>0</v>
      </c>
    </row>
    <row r="82" spans="1:10" ht="11.1" customHeight="1" x14ac:dyDescent="0.3">
      <c r="A82" s="39"/>
      <c r="B82" s="123"/>
      <c r="C82" s="444" t="s">
        <v>229</v>
      </c>
      <c r="D82" s="467"/>
      <c r="E82" s="53" t="s">
        <v>209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</row>
    <row r="83" spans="1:10" ht="11.1" customHeight="1" x14ac:dyDescent="0.3">
      <c r="A83" s="39"/>
      <c r="B83" s="123"/>
      <c r="C83" s="444" t="s">
        <v>134</v>
      </c>
      <c r="D83" s="446"/>
      <c r="E83" s="53" t="s">
        <v>210</v>
      </c>
      <c r="F83" s="54">
        <v>0</v>
      </c>
      <c r="G83" s="54">
        <f>SUM(G77:G77)</f>
        <v>0</v>
      </c>
      <c r="H83" s="54">
        <v>0</v>
      </c>
      <c r="I83" s="54">
        <f>SUM(G83:H83)</f>
        <v>0</v>
      </c>
      <c r="J83" s="54">
        <v>0</v>
      </c>
    </row>
    <row r="84" spans="1:10" ht="11.1" customHeight="1" x14ac:dyDescent="0.3">
      <c r="A84" s="39"/>
      <c r="B84" s="442" t="s">
        <v>111</v>
      </c>
      <c r="C84" s="442"/>
      <c r="D84" s="443"/>
      <c r="E84" s="89"/>
      <c r="F84" s="38">
        <f>SUM(F75,F78,F82,F83)</f>
        <v>108068</v>
      </c>
      <c r="G84" s="38">
        <f>SUM(G75,G78,G82,G83)</f>
        <v>13900</v>
      </c>
      <c r="H84" s="38">
        <f>SUM(H75:H83)</f>
        <v>86100</v>
      </c>
      <c r="I84" s="38">
        <v>100000</v>
      </c>
      <c r="J84" s="38">
        <f>SUM(J75:J83)</f>
        <v>0</v>
      </c>
    </row>
    <row r="85" spans="1:10" ht="12.75" customHeight="1" thickBot="1" x14ac:dyDescent="0.35">
      <c r="A85" s="463" t="s">
        <v>17</v>
      </c>
      <c r="B85" s="464"/>
      <c r="C85" s="464"/>
      <c r="D85" s="465"/>
      <c r="E85" s="30"/>
      <c r="F85" s="216">
        <f>SUM(F84,F72,F34)</f>
        <v>3766912.7299999995</v>
      </c>
      <c r="G85" s="216">
        <f>SUM(G84,G72,G34)</f>
        <v>1599273.8599999999</v>
      </c>
      <c r="H85" s="216">
        <f>SUM(H84,H72,H34)</f>
        <v>2818445.14</v>
      </c>
      <c r="I85" s="216">
        <f>SUM(I84,I72,I34)</f>
        <v>4417719</v>
      </c>
      <c r="J85" s="216">
        <f>SUM(J84,J72,J34)</f>
        <v>4510616</v>
      </c>
    </row>
    <row r="86" spans="1:10" ht="11.1" customHeight="1" thickTop="1" x14ac:dyDescent="0.3">
      <c r="A86" s="81"/>
      <c r="B86" s="81"/>
      <c r="C86" s="81"/>
      <c r="D86" s="81"/>
      <c r="E86" s="88"/>
      <c r="F86" s="57"/>
      <c r="G86" s="57"/>
      <c r="H86" s="57"/>
      <c r="I86" s="57"/>
      <c r="J86" s="57"/>
    </row>
    <row r="87" spans="1:10" s="372" customFormat="1" ht="11.1" customHeight="1" x14ac:dyDescent="0.3">
      <c r="A87" s="372" t="s">
        <v>29</v>
      </c>
      <c r="E87" s="374" t="s">
        <v>31</v>
      </c>
      <c r="F87" s="375"/>
      <c r="G87" s="375"/>
      <c r="H87" s="375" t="s">
        <v>32</v>
      </c>
      <c r="I87" s="375"/>
      <c r="J87" s="375"/>
    </row>
    <row r="88" spans="1:10" s="372" customFormat="1" ht="11.1" customHeight="1" x14ac:dyDescent="0.3">
      <c r="E88" s="376"/>
      <c r="F88" s="375"/>
      <c r="G88" s="375"/>
      <c r="H88" s="375"/>
      <c r="I88" s="375"/>
      <c r="J88" s="375"/>
    </row>
    <row r="89" spans="1:10" s="372" customFormat="1" ht="11.1" customHeight="1" x14ac:dyDescent="0.3">
      <c r="E89" s="376"/>
      <c r="F89" s="375"/>
      <c r="G89" s="375"/>
      <c r="H89" s="375"/>
      <c r="I89" s="375"/>
      <c r="J89" s="375"/>
    </row>
    <row r="90" spans="1:10" s="372" customFormat="1" ht="11.1" customHeight="1" x14ac:dyDescent="0.3">
      <c r="E90" s="376"/>
      <c r="F90" s="375"/>
      <c r="G90" s="375"/>
      <c r="H90" s="375"/>
      <c r="I90" s="375"/>
      <c r="J90" s="375"/>
    </row>
    <row r="91" spans="1:10" s="372" customFormat="1" ht="11.1" customHeight="1" x14ac:dyDescent="0.3">
      <c r="A91" s="373" t="s">
        <v>71</v>
      </c>
      <c r="B91" s="373"/>
      <c r="E91" s="500" t="s">
        <v>33</v>
      </c>
      <c r="F91" s="500"/>
      <c r="G91" s="500"/>
      <c r="H91" s="501" t="s">
        <v>34</v>
      </c>
      <c r="I91" s="501"/>
      <c r="J91" s="501"/>
    </row>
    <row r="92" spans="1:10" s="372" customFormat="1" ht="11.1" customHeight="1" x14ac:dyDescent="0.3">
      <c r="A92" s="372" t="s">
        <v>64</v>
      </c>
      <c r="E92" s="502" t="s">
        <v>305</v>
      </c>
      <c r="F92" s="502"/>
      <c r="G92" s="502"/>
      <c r="H92" s="503" t="s">
        <v>369</v>
      </c>
      <c r="I92" s="503"/>
      <c r="J92" s="503"/>
    </row>
    <row r="93" spans="1:10" s="372" customFormat="1" ht="14.1" customHeight="1" x14ac:dyDescent="0.3"/>
  </sheetData>
  <mergeCells count="61">
    <mergeCell ref="E91:G91"/>
    <mergeCell ref="E92:G92"/>
    <mergeCell ref="C75:D75"/>
    <mergeCell ref="C78:D78"/>
    <mergeCell ref="C82:D82"/>
    <mergeCell ref="C83:D83"/>
    <mergeCell ref="C53:D53"/>
    <mergeCell ref="C54:D54"/>
    <mergeCell ref="C56:D56"/>
    <mergeCell ref="C59:D59"/>
    <mergeCell ref="C58:D58"/>
    <mergeCell ref="B62:D62"/>
    <mergeCell ref="B66:D66"/>
    <mergeCell ref="B68:D68"/>
    <mergeCell ref="B72:D72"/>
    <mergeCell ref="C61:D61"/>
    <mergeCell ref="C70:D70"/>
    <mergeCell ref="C71:D71"/>
    <mergeCell ref="C69:D69"/>
    <mergeCell ref="A4:J4"/>
    <mergeCell ref="A5:J5"/>
    <mergeCell ref="G7:I7"/>
    <mergeCell ref="J7:J8"/>
    <mergeCell ref="E8:E9"/>
    <mergeCell ref="I8:I9"/>
    <mergeCell ref="A8:D9"/>
    <mergeCell ref="G8:G9"/>
    <mergeCell ref="H8:H9"/>
    <mergeCell ref="A10:D10"/>
    <mergeCell ref="A11:D11"/>
    <mergeCell ref="C37:D37"/>
    <mergeCell ref="C38:D38"/>
    <mergeCell ref="C51:D51"/>
    <mergeCell ref="C23:D23"/>
    <mergeCell ref="C32:D32"/>
    <mergeCell ref="B36:D36"/>
    <mergeCell ref="B50:D50"/>
    <mergeCell ref="A49:D49"/>
    <mergeCell ref="A47:D48"/>
    <mergeCell ref="B52:D52"/>
    <mergeCell ref="H92:J92"/>
    <mergeCell ref="B12:D12"/>
    <mergeCell ref="C13:D13"/>
    <mergeCell ref="B14:D14"/>
    <mergeCell ref="C15:D15"/>
    <mergeCell ref="B34:D34"/>
    <mergeCell ref="A73:D73"/>
    <mergeCell ref="B74:D74"/>
    <mergeCell ref="B84:D84"/>
    <mergeCell ref="A85:D85"/>
    <mergeCell ref="H91:J91"/>
    <mergeCell ref="B57:D57"/>
    <mergeCell ref="C63:D63"/>
    <mergeCell ref="C67:D67"/>
    <mergeCell ref="B60:D60"/>
    <mergeCell ref="G46:I46"/>
    <mergeCell ref="J46:J47"/>
    <mergeCell ref="E47:E48"/>
    <mergeCell ref="I47:I48"/>
    <mergeCell ref="G47:G48"/>
    <mergeCell ref="H47:H48"/>
  </mergeCells>
  <pageMargins left="1.22" right="0.2" top="0.35" bottom="0.14000000000000001" header="0" footer="0"/>
  <pageSetup paperSize="256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7"/>
  <dimension ref="A1:J77"/>
  <sheetViews>
    <sheetView tabSelected="1" topLeftCell="A40" workbookViewId="0">
      <selection activeCell="E64" sqref="E64"/>
    </sheetView>
  </sheetViews>
  <sheetFormatPr defaultColWidth="9.109375" defaultRowHeight="14.1" customHeight="1" x14ac:dyDescent="0.3"/>
  <cols>
    <col min="1" max="1" width="3.33203125" style="40" customWidth="1"/>
    <col min="2" max="2" width="2.5546875" style="40" customWidth="1"/>
    <col min="3" max="3" width="3.5546875" style="40" customWidth="1"/>
    <col min="4" max="4" width="40.5546875" style="40" customWidth="1"/>
    <col min="5" max="5" width="16.5546875" style="40" customWidth="1"/>
    <col min="6" max="6" width="16.44140625" style="40" customWidth="1"/>
    <col min="7" max="7" width="15.44140625" style="40" customWidth="1"/>
    <col min="8" max="8" width="15.109375" style="40" customWidth="1"/>
    <col min="9" max="9" width="16" style="40" customWidth="1"/>
    <col min="10" max="10" width="15.6640625" style="40" customWidth="1"/>
    <col min="11" max="16384" width="9.109375" style="40"/>
  </cols>
  <sheetData>
    <row r="1" spans="1:10" s="372" customFormat="1" ht="14.1" customHeight="1" x14ac:dyDescent="0.3">
      <c r="J1" s="381" t="s">
        <v>271</v>
      </c>
    </row>
    <row r="2" spans="1:10" s="372" customFormat="1" ht="14.1" customHeight="1" x14ac:dyDescent="0.3">
      <c r="A2" s="372" t="s">
        <v>0</v>
      </c>
      <c r="J2" s="383" t="s">
        <v>28</v>
      </c>
    </row>
    <row r="3" spans="1:10" s="31" customFormat="1" ht="14.1" customHeight="1" x14ac:dyDescent="0.3">
      <c r="A3" s="409" t="s">
        <v>385</v>
      </c>
      <c r="B3" s="410"/>
      <c r="C3" s="410" t="s">
        <v>386</v>
      </c>
      <c r="D3" s="410"/>
      <c r="E3" s="360"/>
      <c r="F3" s="49"/>
      <c r="G3" s="49"/>
      <c r="H3" s="49"/>
      <c r="I3" s="49"/>
      <c r="J3" s="208"/>
    </row>
    <row r="4" spans="1:10" s="372" customFormat="1" ht="14.1" customHeight="1" x14ac:dyDescent="0.3">
      <c r="A4" s="502" t="s">
        <v>444</v>
      </c>
      <c r="B4" s="502"/>
      <c r="C4" s="502"/>
      <c r="D4" s="502"/>
      <c r="E4" s="502"/>
      <c r="F4" s="502"/>
      <c r="G4" s="502"/>
      <c r="H4" s="502"/>
      <c r="I4" s="502"/>
      <c r="J4" s="502"/>
    </row>
    <row r="6" spans="1:10" ht="17.25" customHeight="1" thickBot="1" x14ac:dyDescent="0.35">
      <c r="A6" s="514" t="s">
        <v>49</v>
      </c>
      <c r="B6" s="514"/>
      <c r="C6" s="514"/>
      <c r="D6" s="514"/>
      <c r="G6" t="s">
        <v>60</v>
      </c>
    </row>
    <row r="7" spans="1:10" ht="14.1" customHeight="1" thickBot="1" x14ac:dyDescent="0.35">
      <c r="A7" s="25"/>
      <c r="B7" s="26"/>
      <c r="C7" s="26"/>
      <c r="D7" s="26"/>
      <c r="E7" s="27"/>
      <c r="F7" s="303"/>
      <c r="G7" s="471" t="s">
        <v>21</v>
      </c>
      <c r="H7" s="471"/>
      <c r="I7" s="471"/>
      <c r="J7" s="439" t="s">
        <v>26</v>
      </c>
    </row>
    <row r="8" spans="1:10" ht="14.1" customHeight="1" x14ac:dyDescent="0.3">
      <c r="A8" s="476" t="s">
        <v>2</v>
      </c>
      <c r="B8" s="477"/>
      <c r="C8" s="477"/>
      <c r="D8" s="478"/>
      <c r="E8" s="472" t="s">
        <v>18</v>
      </c>
      <c r="F8" s="304" t="s">
        <v>19</v>
      </c>
      <c r="G8" s="474" t="s">
        <v>20</v>
      </c>
      <c r="H8" s="474" t="s">
        <v>25</v>
      </c>
      <c r="I8" s="474" t="s">
        <v>24</v>
      </c>
      <c r="J8" s="440"/>
    </row>
    <row r="9" spans="1:10" ht="14.1" customHeight="1" thickBot="1" x14ac:dyDescent="0.35">
      <c r="A9" s="479"/>
      <c r="B9" s="480"/>
      <c r="C9" s="480"/>
      <c r="D9" s="481"/>
      <c r="E9" s="473"/>
      <c r="F9" s="318" t="s">
        <v>20</v>
      </c>
      <c r="G9" s="475"/>
      <c r="H9" s="475"/>
      <c r="I9" s="475"/>
      <c r="J9" s="318" t="s">
        <v>27</v>
      </c>
    </row>
    <row r="10" spans="1:10" ht="14.1" customHeight="1" x14ac:dyDescent="0.3">
      <c r="A10" s="482"/>
      <c r="B10" s="483"/>
      <c r="C10" s="483"/>
      <c r="D10" s="507"/>
      <c r="E10" s="314"/>
      <c r="F10" s="314"/>
      <c r="G10" s="314"/>
      <c r="H10" s="314"/>
      <c r="I10" s="314"/>
      <c r="J10" s="314"/>
    </row>
    <row r="11" spans="1:10" ht="14.1" customHeight="1" x14ac:dyDescent="0.3">
      <c r="A11" s="459" t="s">
        <v>83</v>
      </c>
      <c r="B11" s="442"/>
      <c r="C11" s="442"/>
      <c r="D11" s="443"/>
      <c r="E11" s="315"/>
      <c r="F11" s="14"/>
      <c r="G11" s="14"/>
      <c r="H11" s="14"/>
      <c r="I11" s="14"/>
      <c r="J11" s="14"/>
    </row>
    <row r="12" spans="1:10" ht="14.1" customHeight="1" x14ac:dyDescent="0.3">
      <c r="A12" s="32"/>
      <c r="B12" s="445" t="s">
        <v>3</v>
      </c>
      <c r="C12" s="445"/>
      <c r="D12" s="446"/>
      <c r="E12" s="53" t="s">
        <v>184</v>
      </c>
      <c r="F12" s="14"/>
      <c r="G12" s="14"/>
      <c r="H12" s="14"/>
      <c r="I12" s="14"/>
      <c r="J12" s="14"/>
    </row>
    <row r="13" spans="1:10" ht="14.1" customHeight="1" x14ac:dyDescent="0.3">
      <c r="A13" s="32"/>
      <c r="B13" s="33"/>
      <c r="C13" s="445" t="s">
        <v>4</v>
      </c>
      <c r="D13" s="446"/>
      <c r="E13" s="129" t="s">
        <v>99</v>
      </c>
      <c r="F13" s="22">
        <v>1086687</v>
      </c>
      <c r="G13" s="22">
        <v>569270</v>
      </c>
      <c r="H13" s="22">
        <v>521206</v>
      </c>
      <c r="I13" s="22">
        <f>SUM(G13:H13)</f>
        <v>1090476</v>
      </c>
      <c r="J13" s="22">
        <v>1312668</v>
      </c>
    </row>
    <row r="14" spans="1:10" ht="14.1" customHeight="1" x14ac:dyDescent="0.3">
      <c r="A14" s="32"/>
      <c r="B14" s="445" t="s">
        <v>5</v>
      </c>
      <c r="C14" s="445"/>
      <c r="D14" s="446"/>
      <c r="E14" s="53" t="s">
        <v>185</v>
      </c>
      <c r="F14" s="418">
        <f>SUM(F16:F23)</f>
        <v>379224</v>
      </c>
      <c r="G14" s="418">
        <f t="shared" ref="G14:J14" si="0">SUM(G16:G23)</f>
        <v>178373</v>
      </c>
      <c r="H14" s="418">
        <f t="shared" si="0"/>
        <v>188373</v>
      </c>
      <c r="I14" s="418">
        <f>SUM(I16:I23)</f>
        <v>366746</v>
      </c>
      <c r="J14" s="418">
        <f t="shared" si="0"/>
        <v>393778</v>
      </c>
    </row>
    <row r="15" spans="1:10" ht="14.1" customHeight="1" x14ac:dyDescent="0.3">
      <c r="A15" s="32"/>
      <c r="B15" s="31"/>
      <c r="C15" s="445" t="s">
        <v>6</v>
      </c>
      <c r="D15" s="446"/>
      <c r="E15" s="129" t="s">
        <v>100</v>
      </c>
      <c r="F15" s="22">
        <v>96000</v>
      </c>
      <c r="G15" s="22">
        <v>48000</v>
      </c>
      <c r="H15" s="22">
        <v>48000</v>
      </c>
      <c r="I15" s="22">
        <f>SUM(G15:H15)</f>
        <v>96000</v>
      </c>
      <c r="J15" s="22">
        <v>96000</v>
      </c>
    </row>
    <row r="16" spans="1:10" ht="14.1" customHeight="1" x14ac:dyDescent="0.3">
      <c r="A16" s="32"/>
      <c r="B16" s="31"/>
      <c r="C16" s="445" t="s">
        <v>154</v>
      </c>
      <c r="D16" s="446"/>
      <c r="E16" s="256" t="s">
        <v>169</v>
      </c>
      <c r="F16" s="22">
        <v>67500</v>
      </c>
      <c r="G16" s="22">
        <v>33750</v>
      </c>
      <c r="H16" s="22">
        <v>33750</v>
      </c>
      <c r="I16" s="22">
        <f>SUM(G16:H16)</f>
        <v>67500</v>
      </c>
      <c r="J16" s="22">
        <v>67500</v>
      </c>
    </row>
    <row r="17" spans="1:10" ht="14.1" customHeight="1" x14ac:dyDescent="0.3">
      <c r="A17" s="32"/>
      <c r="B17" s="31"/>
      <c r="C17" s="445" t="s">
        <v>155</v>
      </c>
      <c r="D17" s="446"/>
      <c r="E17" s="256" t="s">
        <v>170</v>
      </c>
      <c r="F17" s="22">
        <v>67500</v>
      </c>
      <c r="G17" s="22">
        <v>33750</v>
      </c>
      <c r="H17" s="22">
        <v>33750</v>
      </c>
      <c r="I17" s="22">
        <f t="shared" ref="I17:I23" si="1">SUM(G17:H17)</f>
        <v>67500</v>
      </c>
      <c r="J17" s="22">
        <v>67500</v>
      </c>
    </row>
    <row r="18" spans="1:10" ht="14.1" customHeight="1" x14ac:dyDescent="0.3">
      <c r="A18" s="32"/>
      <c r="B18" s="31"/>
      <c r="C18" s="445" t="s">
        <v>156</v>
      </c>
      <c r="D18" s="446"/>
      <c r="E18" s="256" t="s">
        <v>171</v>
      </c>
      <c r="F18" s="22">
        <v>20000</v>
      </c>
      <c r="G18" s="22">
        <v>20000</v>
      </c>
      <c r="H18" s="22">
        <v>0</v>
      </c>
      <c r="I18" s="22">
        <f t="shared" si="1"/>
        <v>20000</v>
      </c>
      <c r="J18" s="22">
        <v>20000</v>
      </c>
    </row>
    <row r="19" spans="1:10" ht="14.1" customHeight="1" x14ac:dyDescent="0.3">
      <c r="A19" s="32"/>
      <c r="B19" s="31"/>
      <c r="C19" s="445" t="s">
        <v>159</v>
      </c>
      <c r="D19" s="446"/>
      <c r="E19" s="256" t="s">
        <v>174</v>
      </c>
      <c r="F19" s="22">
        <v>8000</v>
      </c>
      <c r="G19" s="22">
        <v>0</v>
      </c>
      <c r="H19" s="22">
        <v>0</v>
      </c>
      <c r="I19" s="22">
        <f t="shared" si="1"/>
        <v>0</v>
      </c>
      <c r="J19" s="22">
        <v>0</v>
      </c>
    </row>
    <row r="20" spans="1:10" ht="14.1" customHeight="1" x14ac:dyDescent="0.3">
      <c r="A20" s="32"/>
      <c r="B20" s="31"/>
      <c r="C20" s="445" t="s">
        <v>163</v>
      </c>
      <c r="D20" s="446"/>
      <c r="E20" s="256" t="s">
        <v>176</v>
      </c>
      <c r="F20" s="22">
        <v>15000</v>
      </c>
      <c r="G20" s="22">
        <v>0</v>
      </c>
      <c r="H20" s="22">
        <v>0</v>
      </c>
      <c r="I20" s="22">
        <f t="shared" si="1"/>
        <v>0</v>
      </c>
      <c r="J20" s="22">
        <v>0</v>
      </c>
    </row>
    <row r="21" spans="1:10" ht="14.1" customHeight="1" x14ac:dyDescent="0.3">
      <c r="A21" s="32"/>
      <c r="B21" s="31"/>
      <c r="C21" s="445" t="s">
        <v>162</v>
      </c>
      <c r="D21" s="446"/>
      <c r="E21" s="256" t="s">
        <v>178</v>
      </c>
      <c r="F21" s="22">
        <v>90612</v>
      </c>
      <c r="G21" s="22">
        <v>0</v>
      </c>
      <c r="H21" s="22">
        <v>90873</v>
      </c>
      <c r="I21" s="22">
        <f t="shared" si="1"/>
        <v>90873</v>
      </c>
      <c r="J21" s="22">
        <v>109389</v>
      </c>
    </row>
    <row r="22" spans="1:10" ht="14.1" customHeight="1" x14ac:dyDescent="0.3">
      <c r="A22" s="32"/>
      <c r="B22" s="31"/>
      <c r="C22" s="445" t="s">
        <v>282</v>
      </c>
      <c r="D22" s="446"/>
      <c r="E22" s="256" t="s">
        <v>178</v>
      </c>
      <c r="F22" s="22">
        <v>90612</v>
      </c>
      <c r="G22" s="22">
        <v>90873</v>
      </c>
      <c r="H22" s="22">
        <v>0</v>
      </c>
      <c r="I22" s="22">
        <f t="shared" si="1"/>
        <v>90873</v>
      </c>
      <c r="J22" s="22">
        <v>109389</v>
      </c>
    </row>
    <row r="23" spans="1:10" ht="14.1" customHeight="1" x14ac:dyDescent="0.3">
      <c r="A23" s="32"/>
      <c r="B23" s="31"/>
      <c r="C23" s="445" t="s">
        <v>164</v>
      </c>
      <c r="D23" s="446"/>
      <c r="E23" s="256" t="s">
        <v>179</v>
      </c>
      <c r="F23" s="22">
        <v>20000</v>
      </c>
      <c r="G23" s="22">
        <v>0</v>
      </c>
      <c r="H23" s="22">
        <v>30000</v>
      </c>
      <c r="I23" s="22">
        <f t="shared" si="1"/>
        <v>30000</v>
      </c>
      <c r="J23" s="22">
        <v>20000</v>
      </c>
    </row>
    <row r="24" spans="1:10" ht="14.1" customHeight="1" x14ac:dyDescent="0.3">
      <c r="A24" s="32"/>
      <c r="B24" s="33" t="s">
        <v>81</v>
      </c>
      <c r="C24" s="33"/>
      <c r="D24" s="34"/>
      <c r="E24" s="53" t="s">
        <v>180</v>
      </c>
      <c r="F24" s="418">
        <f>SUM(F25:F28)</f>
        <v>168925.91</v>
      </c>
      <c r="G24" s="418">
        <f t="shared" ref="G24:J24" si="2">SUM(G25:G28)</f>
        <v>82049.37999999999</v>
      </c>
      <c r="H24" s="418">
        <f t="shared" si="2"/>
        <v>87571.62</v>
      </c>
      <c r="I24" s="418">
        <f>SUM(I25:I28)</f>
        <v>169621</v>
      </c>
      <c r="J24" s="418">
        <f t="shared" si="2"/>
        <v>182596</v>
      </c>
    </row>
    <row r="25" spans="1:10" ht="14.1" customHeight="1" x14ac:dyDescent="0.3">
      <c r="A25" s="32"/>
      <c r="B25" s="31"/>
      <c r="C25" s="86" t="s">
        <v>165</v>
      </c>
      <c r="D25" s="84"/>
      <c r="E25" s="53" t="s">
        <v>181</v>
      </c>
      <c r="F25" s="22">
        <v>130401.44</v>
      </c>
      <c r="G25" s="22">
        <v>68312.399999999994</v>
      </c>
      <c r="H25" s="22">
        <v>62547.6</v>
      </c>
      <c r="I25" s="14">
        <f>SUM(G25:H25)</f>
        <v>130860</v>
      </c>
      <c r="J25" s="14">
        <v>157522</v>
      </c>
    </row>
    <row r="26" spans="1:10" ht="14.1" customHeight="1" x14ac:dyDescent="0.3">
      <c r="A26" s="32"/>
      <c r="B26" s="31"/>
      <c r="C26" s="86" t="s">
        <v>166</v>
      </c>
      <c r="D26" s="84"/>
      <c r="E26" s="53" t="s">
        <v>182</v>
      </c>
      <c r="F26" s="22">
        <v>21733.74</v>
      </c>
      <c r="G26" s="22">
        <v>5224.4799999999996</v>
      </c>
      <c r="H26" s="22">
        <v>16586.52</v>
      </c>
      <c r="I26" s="14">
        <f>SUM(G26:H26)</f>
        <v>21811</v>
      </c>
      <c r="J26" s="14">
        <v>4800</v>
      </c>
    </row>
    <row r="27" spans="1:10" ht="14.1" customHeight="1" x14ac:dyDescent="0.3">
      <c r="A27" s="32"/>
      <c r="B27" s="31"/>
      <c r="C27" s="86" t="s">
        <v>167</v>
      </c>
      <c r="D27" s="84"/>
      <c r="E27" s="53" t="s">
        <v>186</v>
      </c>
      <c r="F27" s="22">
        <v>12000</v>
      </c>
      <c r="G27" s="22">
        <v>6112.5</v>
      </c>
      <c r="H27" s="22">
        <v>6037.5</v>
      </c>
      <c r="I27" s="14">
        <f>SUM(G27:H27)</f>
        <v>12150</v>
      </c>
      <c r="J27" s="14">
        <v>15474</v>
      </c>
    </row>
    <row r="28" spans="1:10" ht="14.1" customHeight="1" x14ac:dyDescent="0.3">
      <c r="A28" s="32"/>
      <c r="B28" s="31"/>
      <c r="C28" s="86" t="s">
        <v>168</v>
      </c>
      <c r="D28" s="84"/>
      <c r="E28" s="53" t="s">
        <v>183</v>
      </c>
      <c r="F28" s="22">
        <v>4790.7299999999996</v>
      </c>
      <c r="G28" s="22">
        <v>2400</v>
      </c>
      <c r="H28" s="22">
        <v>2400</v>
      </c>
      <c r="I28" s="14">
        <f>SUM(G28:H28)</f>
        <v>4800</v>
      </c>
      <c r="J28" s="14">
        <v>4800</v>
      </c>
    </row>
    <row r="29" spans="1:10" ht="14.1" customHeight="1" x14ac:dyDescent="0.3">
      <c r="A29" s="32"/>
      <c r="B29" s="127" t="s">
        <v>7</v>
      </c>
      <c r="C29" s="128"/>
      <c r="E29" s="53" t="s">
        <v>187</v>
      </c>
      <c r="F29" s="14"/>
      <c r="G29" s="14"/>
      <c r="H29" s="14"/>
      <c r="I29" s="14"/>
      <c r="J29" s="14"/>
    </row>
    <row r="30" spans="1:10" ht="14.1" customHeight="1" x14ac:dyDescent="0.3">
      <c r="A30" s="32"/>
      <c r="B30" s="33"/>
      <c r="C30" s="126" t="s">
        <v>7</v>
      </c>
      <c r="D30" s="128"/>
      <c r="E30" s="53" t="s">
        <v>183</v>
      </c>
      <c r="F30" s="418">
        <f>SUM(F31,F32)</f>
        <v>110612</v>
      </c>
      <c r="G30" s="417">
        <v>0</v>
      </c>
      <c r="H30" s="417">
        <v>0</v>
      </c>
      <c r="I30" s="417">
        <v>0</v>
      </c>
      <c r="J30" s="417">
        <v>0</v>
      </c>
    </row>
    <row r="31" spans="1:10" ht="14.1" customHeight="1" x14ac:dyDescent="0.3">
      <c r="A31" s="32"/>
      <c r="B31" s="33"/>
      <c r="C31" s="468" t="s">
        <v>292</v>
      </c>
      <c r="D31" s="467"/>
      <c r="E31" s="53"/>
      <c r="F31" s="22">
        <v>20000</v>
      </c>
      <c r="G31" s="19">
        <v>0</v>
      </c>
      <c r="H31" s="14">
        <v>20000</v>
      </c>
      <c r="I31" s="22">
        <v>20000</v>
      </c>
      <c r="J31" s="22">
        <v>20000</v>
      </c>
    </row>
    <row r="32" spans="1:10" ht="14.1" customHeight="1" x14ac:dyDescent="0.3">
      <c r="A32" s="32"/>
      <c r="B32" s="33"/>
      <c r="C32" s="281" t="s">
        <v>378</v>
      </c>
      <c r="D32" s="280"/>
      <c r="E32" s="53"/>
      <c r="F32" s="326">
        <v>90612</v>
      </c>
      <c r="G32" s="416">
        <v>0</v>
      </c>
      <c r="H32" s="416">
        <v>0</v>
      </c>
      <c r="I32" s="416">
        <v>0</v>
      </c>
      <c r="J32" s="416">
        <v>0</v>
      </c>
    </row>
    <row r="33" spans="1:10" ht="14.1" customHeight="1" x14ac:dyDescent="0.3">
      <c r="A33" s="32"/>
      <c r="B33" s="442" t="s">
        <v>109</v>
      </c>
      <c r="C33" s="442"/>
      <c r="D33" s="443"/>
      <c r="E33" s="89"/>
      <c r="F33" s="17">
        <f>SUM(F13,F14,F15,F24,F30)</f>
        <v>1841448.91</v>
      </c>
      <c r="G33" s="17">
        <f t="shared" ref="G33:J33" si="3">SUM(G13,G14,G15,G24,G31)</f>
        <v>877692.38</v>
      </c>
      <c r="H33" s="17">
        <f t="shared" si="3"/>
        <v>865150.62</v>
      </c>
      <c r="I33" s="17">
        <f>SUM(I13,I14,I15,I24,I31)</f>
        <v>1742843</v>
      </c>
      <c r="J33" s="17">
        <f t="shared" si="3"/>
        <v>2005042</v>
      </c>
    </row>
    <row r="34" spans="1:10" ht="14.1" customHeight="1" x14ac:dyDescent="0.3">
      <c r="A34" s="198"/>
      <c r="B34" s="56"/>
      <c r="C34" s="56"/>
      <c r="D34" s="56"/>
      <c r="E34" s="29"/>
      <c r="F34" s="209"/>
      <c r="G34" s="209"/>
      <c r="H34" s="209"/>
      <c r="I34" s="209"/>
      <c r="J34" s="209"/>
    </row>
    <row r="35" spans="1:10" ht="14.1" customHeight="1" x14ac:dyDescent="0.3">
      <c r="A35" s="33"/>
      <c r="B35" s="182"/>
      <c r="C35" s="182"/>
      <c r="D35" s="182"/>
      <c r="E35" s="184"/>
      <c r="F35" s="59"/>
      <c r="G35" s="59"/>
      <c r="H35" s="59"/>
      <c r="I35" s="59"/>
      <c r="J35" s="59"/>
    </row>
    <row r="36" spans="1:10" ht="14.1" customHeight="1" x14ac:dyDescent="0.3">
      <c r="A36" s="33"/>
      <c r="B36" s="289"/>
      <c r="C36" s="289"/>
      <c r="D36" s="289"/>
      <c r="E36" s="296"/>
      <c r="F36" s="59"/>
      <c r="G36" s="59"/>
      <c r="H36" s="59"/>
      <c r="I36" s="59"/>
    </row>
    <row r="37" spans="1:10" ht="14.1" customHeight="1" x14ac:dyDescent="0.3">
      <c r="A37" s="33"/>
      <c r="B37" s="289"/>
      <c r="C37" s="289"/>
      <c r="D37" s="289"/>
      <c r="E37" s="296"/>
      <c r="F37" s="59"/>
      <c r="G37" s="59"/>
      <c r="H37" s="59"/>
      <c r="I37" s="59"/>
      <c r="J37" s="59"/>
    </row>
    <row r="38" spans="1:10" ht="14.1" customHeight="1" x14ac:dyDescent="0.3">
      <c r="A38" s="33"/>
      <c r="B38" s="182"/>
      <c r="C38" s="182"/>
      <c r="D38" s="182"/>
      <c r="E38" s="184"/>
      <c r="F38" s="59"/>
      <c r="G38" s="59"/>
      <c r="H38" s="59"/>
      <c r="I38" s="59"/>
      <c r="J38" s="59"/>
    </row>
    <row r="39" spans="1:10" ht="14.1" customHeight="1" x14ac:dyDescent="0.3">
      <c r="A39" s="33"/>
      <c r="B39" s="289"/>
      <c r="C39" s="289"/>
      <c r="D39" s="289"/>
      <c r="E39" s="296"/>
      <c r="F39" s="59"/>
      <c r="G39" s="59"/>
      <c r="H39" s="59"/>
      <c r="I39" s="59"/>
      <c r="J39" s="59"/>
    </row>
    <row r="40" spans="1:10" ht="14.1" customHeight="1" x14ac:dyDescent="0.3">
      <c r="A40" s="33"/>
      <c r="B40" s="289"/>
      <c r="C40" s="289"/>
      <c r="D40" s="289"/>
      <c r="E40" s="296"/>
      <c r="F40" s="59"/>
      <c r="G40" s="59"/>
      <c r="H40" s="59"/>
      <c r="I40" s="59"/>
      <c r="J40" s="59"/>
    </row>
    <row r="41" spans="1:10" ht="14.1" customHeight="1" x14ac:dyDescent="0.3">
      <c r="A41" s="33"/>
      <c r="B41" s="289"/>
      <c r="C41" s="289"/>
      <c r="D41" s="289"/>
      <c r="E41" s="296"/>
      <c r="F41" s="59"/>
      <c r="G41" s="59"/>
      <c r="H41" s="59"/>
      <c r="I41" s="59"/>
      <c r="J41" s="59"/>
    </row>
    <row r="42" spans="1:10" ht="19.5" customHeight="1" thickBot="1" x14ac:dyDescent="0.35">
      <c r="A42" s="514" t="s">
        <v>49</v>
      </c>
      <c r="B42" s="514"/>
      <c r="C42" s="514"/>
      <c r="D42" s="514"/>
      <c r="E42" s="296"/>
      <c r="F42" s="59"/>
      <c r="G42" s="59"/>
      <c r="H42" s="59"/>
      <c r="I42" s="59"/>
      <c r="J42" s="214" t="s">
        <v>270</v>
      </c>
    </row>
    <row r="43" spans="1:10" ht="14.1" customHeight="1" thickBot="1" x14ac:dyDescent="0.35">
      <c r="A43" s="25"/>
      <c r="B43" s="26"/>
      <c r="C43" s="26"/>
      <c r="D43" s="26"/>
      <c r="E43" s="27"/>
      <c r="F43" s="303"/>
      <c r="G43" s="471" t="s">
        <v>21</v>
      </c>
      <c r="H43" s="471"/>
      <c r="I43" s="471"/>
      <c r="J43" s="439" t="s">
        <v>26</v>
      </c>
    </row>
    <row r="44" spans="1:10" ht="14.1" customHeight="1" x14ac:dyDescent="0.3">
      <c r="A44" s="476" t="s">
        <v>2</v>
      </c>
      <c r="B44" s="477"/>
      <c r="C44" s="477"/>
      <c r="D44" s="478"/>
      <c r="E44" s="472" t="s">
        <v>18</v>
      </c>
      <c r="F44" s="304" t="s">
        <v>19</v>
      </c>
      <c r="G44" s="474" t="s">
        <v>20</v>
      </c>
      <c r="H44" s="474" t="s">
        <v>25</v>
      </c>
      <c r="I44" s="474" t="s">
        <v>24</v>
      </c>
      <c r="J44" s="440"/>
    </row>
    <row r="45" spans="1:10" ht="14.1" customHeight="1" thickBot="1" x14ac:dyDescent="0.35">
      <c r="A45" s="479"/>
      <c r="B45" s="480"/>
      <c r="C45" s="480"/>
      <c r="D45" s="481"/>
      <c r="E45" s="473"/>
      <c r="F45" s="318" t="s">
        <v>20</v>
      </c>
      <c r="G45" s="475"/>
      <c r="H45" s="475"/>
      <c r="I45" s="475"/>
      <c r="J45" s="318" t="s">
        <v>27</v>
      </c>
    </row>
    <row r="46" spans="1:10" ht="14.1" customHeight="1" x14ac:dyDescent="0.3">
      <c r="A46" s="482"/>
      <c r="B46" s="483"/>
      <c r="C46" s="483"/>
      <c r="D46" s="507"/>
      <c r="E46" s="314"/>
      <c r="F46" s="314"/>
      <c r="G46" s="314"/>
      <c r="H46" s="314"/>
      <c r="I46" s="314"/>
      <c r="J46" s="314"/>
    </row>
    <row r="47" spans="1:10" ht="14.1" customHeight="1" x14ac:dyDescent="0.3">
      <c r="A47" s="11" t="s">
        <v>8</v>
      </c>
      <c r="B47" s="13"/>
      <c r="C47" s="20"/>
      <c r="D47" s="45"/>
      <c r="E47" s="89"/>
      <c r="F47" s="14"/>
      <c r="G47" s="14"/>
      <c r="H47" s="14"/>
      <c r="I47" s="14"/>
      <c r="J47" s="14"/>
    </row>
    <row r="48" spans="1:10" ht="14.1" customHeight="1" x14ac:dyDescent="0.3">
      <c r="A48" s="11"/>
      <c r="B48" s="444" t="s">
        <v>9</v>
      </c>
      <c r="C48" s="445"/>
      <c r="D48" s="446"/>
      <c r="E48" s="53" t="s">
        <v>146</v>
      </c>
      <c r="F48" s="22"/>
      <c r="G48" s="22"/>
      <c r="H48" s="22"/>
      <c r="I48" s="22"/>
      <c r="J48" s="22"/>
    </row>
    <row r="49" spans="1:10" ht="14.1" customHeight="1" x14ac:dyDescent="0.3">
      <c r="A49" s="11"/>
      <c r="B49" s="133"/>
      <c r="C49" s="444" t="s">
        <v>9</v>
      </c>
      <c r="D49" s="446"/>
      <c r="E49" s="53" t="s">
        <v>139</v>
      </c>
      <c r="F49" s="22">
        <v>50831</v>
      </c>
      <c r="G49" s="22">
        <v>32376</v>
      </c>
      <c r="H49" s="22">
        <v>47624</v>
      </c>
      <c r="I49" s="22">
        <f>SUM(G49:H49)</f>
        <v>80000</v>
      </c>
      <c r="J49" s="22">
        <v>80000</v>
      </c>
    </row>
    <row r="50" spans="1:10" ht="14.1" customHeight="1" x14ac:dyDescent="0.3">
      <c r="A50" s="11"/>
      <c r="B50" s="444" t="s">
        <v>10</v>
      </c>
      <c r="C50" s="445"/>
      <c r="D50" s="446"/>
      <c r="E50" s="53" t="s">
        <v>147</v>
      </c>
      <c r="F50" s="22"/>
      <c r="G50" s="22"/>
      <c r="H50" s="22"/>
      <c r="I50" s="22"/>
      <c r="J50" s="22"/>
    </row>
    <row r="51" spans="1:10" ht="14.1" customHeight="1" x14ac:dyDescent="0.3">
      <c r="A51" s="11"/>
      <c r="B51" s="133"/>
      <c r="C51" s="444" t="s">
        <v>55</v>
      </c>
      <c r="D51" s="446"/>
      <c r="E51" s="53" t="s">
        <v>140</v>
      </c>
      <c r="F51" s="22">
        <v>106280</v>
      </c>
      <c r="G51" s="22">
        <v>54015</v>
      </c>
      <c r="H51" s="22">
        <v>25985</v>
      </c>
      <c r="I51" s="22">
        <f>SUM(G51:H51)</f>
        <v>80000</v>
      </c>
      <c r="J51" s="22">
        <v>80000</v>
      </c>
    </row>
    <row r="52" spans="1:10" ht="14.1" customHeight="1" x14ac:dyDescent="0.3">
      <c r="A52" s="11"/>
      <c r="B52" s="444" t="s">
        <v>11</v>
      </c>
      <c r="C52" s="445"/>
      <c r="D52" s="446"/>
      <c r="E52" s="53" t="s">
        <v>148</v>
      </c>
      <c r="F52" s="418">
        <f>SUM(F53,F54)</f>
        <v>33387.25</v>
      </c>
      <c r="G52" s="418">
        <f>SUM(G53,G54)</f>
        <v>3350</v>
      </c>
      <c r="H52" s="418">
        <f>SUM(H53,H54)</f>
        <v>86650</v>
      </c>
      <c r="I52" s="418">
        <f>SUM(G52:H52)</f>
        <v>90000</v>
      </c>
      <c r="J52" s="418"/>
    </row>
    <row r="53" spans="1:10" ht="14.1" customHeight="1" x14ac:dyDescent="0.3">
      <c r="A53" s="11"/>
      <c r="B53" s="133"/>
      <c r="C53" s="444" t="s">
        <v>36</v>
      </c>
      <c r="D53" s="446"/>
      <c r="E53" s="53" t="s">
        <v>141</v>
      </c>
      <c r="F53" s="22">
        <v>33387.25</v>
      </c>
      <c r="G53" s="22">
        <v>3350</v>
      </c>
      <c r="H53" s="22">
        <v>56650</v>
      </c>
      <c r="I53" s="22">
        <f>SUM(G53:H53)</f>
        <v>60000</v>
      </c>
      <c r="J53" s="22">
        <v>60000</v>
      </c>
    </row>
    <row r="54" spans="1:10" ht="14.1" customHeight="1" x14ac:dyDescent="0.3">
      <c r="A54" s="11"/>
      <c r="B54" s="124"/>
      <c r="C54" s="468" t="s">
        <v>219</v>
      </c>
      <c r="D54" s="446"/>
      <c r="E54" s="53" t="s">
        <v>142</v>
      </c>
      <c r="F54" s="22">
        <v>0</v>
      </c>
      <c r="G54" s="22">
        <v>0</v>
      </c>
      <c r="H54" s="22">
        <v>30000</v>
      </c>
      <c r="I54" s="22">
        <f>SUM(G54:H54)</f>
        <v>30000</v>
      </c>
      <c r="J54" s="259">
        <v>30000</v>
      </c>
    </row>
    <row r="55" spans="1:10" ht="14.1" customHeight="1" x14ac:dyDescent="0.3">
      <c r="A55" s="11"/>
      <c r="B55" s="444" t="s">
        <v>94</v>
      </c>
      <c r="C55" s="445"/>
      <c r="D55" s="446"/>
      <c r="E55" s="53" t="s">
        <v>150</v>
      </c>
      <c r="F55" s="418">
        <f>SUM(F56,F57)</f>
        <v>56211.19</v>
      </c>
      <c r="G55" s="418">
        <f>SUM(G56,G57)</f>
        <v>34505.369999999995</v>
      </c>
      <c r="H55" s="418">
        <f>SUM(H56,H57)</f>
        <v>25494.63</v>
      </c>
      <c r="I55" s="418">
        <f t="shared" ref="I55:I61" si="4">SUM(G55:H55)</f>
        <v>60000</v>
      </c>
      <c r="J55" s="418"/>
    </row>
    <row r="56" spans="1:10" ht="14.1" customHeight="1" x14ac:dyDescent="0.3">
      <c r="A56" s="11"/>
      <c r="B56" s="133"/>
      <c r="C56" s="444" t="s">
        <v>121</v>
      </c>
      <c r="D56" s="446"/>
      <c r="E56" s="53" t="s">
        <v>144</v>
      </c>
      <c r="F56" s="22">
        <v>34035.19</v>
      </c>
      <c r="G56" s="22">
        <v>22409.37</v>
      </c>
      <c r="H56" s="22">
        <v>7590.63</v>
      </c>
      <c r="I56" s="22">
        <f t="shared" si="4"/>
        <v>30000</v>
      </c>
      <c r="J56" s="22">
        <v>21600</v>
      </c>
    </row>
    <row r="57" spans="1:10" ht="14.1" customHeight="1" x14ac:dyDescent="0.3">
      <c r="A57" s="11"/>
      <c r="B57" s="133"/>
      <c r="C57" s="444" t="s">
        <v>137</v>
      </c>
      <c r="D57" s="446"/>
      <c r="E57" s="53" t="s">
        <v>145</v>
      </c>
      <c r="F57" s="22">
        <v>22176</v>
      </c>
      <c r="G57" s="22">
        <v>12096</v>
      </c>
      <c r="H57" s="22">
        <v>17904</v>
      </c>
      <c r="I57" s="22">
        <f t="shared" si="4"/>
        <v>30000</v>
      </c>
      <c r="J57" s="22">
        <v>25000</v>
      </c>
    </row>
    <row r="58" spans="1:10" ht="14.1" customHeight="1" x14ac:dyDescent="0.3">
      <c r="A58" s="11"/>
      <c r="B58" s="444" t="s">
        <v>14</v>
      </c>
      <c r="C58" s="444"/>
      <c r="D58" s="467"/>
      <c r="E58" s="53" t="s">
        <v>192</v>
      </c>
      <c r="F58" s="417">
        <f>SUM(F59:F60)</f>
        <v>0</v>
      </c>
      <c r="G58" s="417">
        <f t="shared" ref="G58" si="5">SUM(G59:G60)</f>
        <v>0</v>
      </c>
      <c r="H58" s="418">
        <f>SUM(H59,H60)</f>
        <v>30000</v>
      </c>
      <c r="I58" s="418">
        <f t="shared" si="4"/>
        <v>30000</v>
      </c>
      <c r="J58" s="418"/>
    </row>
    <row r="59" spans="1:10" ht="14.1" customHeight="1" x14ac:dyDescent="0.3">
      <c r="A59" s="11"/>
      <c r="B59" s="124"/>
      <c r="C59" s="468" t="s">
        <v>125</v>
      </c>
      <c r="D59" s="446"/>
      <c r="E59" s="53" t="s">
        <v>193</v>
      </c>
      <c r="F59" s="22">
        <v>0</v>
      </c>
      <c r="G59" s="22">
        <v>0</v>
      </c>
      <c r="H59" s="22">
        <v>10000</v>
      </c>
      <c r="I59" s="22">
        <f t="shared" si="4"/>
        <v>10000</v>
      </c>
      <c r="J59" s="22">
        <v>19000</v>
      </c>
    </row>
    <row r="60" spans="1:10" ht="14.1" customHeight="1" x14ac:dyDescent="0.3">
      <c r="A60" s="11"/>
      <c r="B60" s="124"/>
      <c r="C60" s="134" t="s">
        <v>126</v>
      </c>
      <c r="D60" s="131"/>
      <c r="E60" s="53" t="s">
        <v>194</v>
      </c>
      <c r="F60" s="22">
        <v>0</v>
      </c>
      <c r="G60" s="22">
        <v>0</v>
      </c>
      <c r="H60" s="22">
        <v>20000</v>
      </c>
      <c r="I60" s="22">
        <f t="shared" si="4"/>
        <v>20000</v>
      </c>
      <c r="J60" s="22">
        <v>10000</v>
      </c>
    </row>
    <row r="61" spans="1:10" ht="14.1" customHeight="1" x14ac:dyDescent="0.3">
      <c r="A61" s="11"/>
      <c r="B61" s="444" t="s">
        <v>96</v>
      </c>
      <c r="C61" s="444"/>
      <c r="D61" s="467"/>
      <c r="E61" s="53" t="s">
        <v>198</v>
      </c>
      <c r="F61" s="22">
        <v>0</v>
      </c>
      <c r="G61" s="22">
        <f t="shared" ref="G61:J61" si="6">SUM(G62:G63)</f>
        <v>0</v>
      </c>
      <c r="H61" s="22">
        <f t="shared" si="6"/>
        <v>0</v>
      </c>
      <c r="I61" s="22">
        <f t="shared" si="4"/>
        <v>0</v>
      </c>
      <c r="J61" s="22">
        <f t="shared" si="6"/>
        <v>0</v>
      </c>
    </row>
    <row r="62" spans="1:10" ht="14.1" customHeight="1" x14ac:dyDescent="0.3">
      <c r="A62" s="11"/>
      <c r="B62" s="133"/>
      <c r="C62" s="444" t="s">
        <v>226</v>
      </c>
      <c r="D62" s="467"/>
      <c r="E62" s="53" t="s">
        <v>227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</row>
    <row r="63" spans="1:10" ht="14.1" customHeight="1" x14ac:dyDescent="0.3">
      <c r="A63" s="11"/>
      <c r="B63" s="133"/>
      <c r="C63" s="444" t="s">
        <v>96</v>
      </c>
      <c r="D63" s="446"/>
      <c r="E63" s="53" t="s">
        <v>205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</row>
    <row r="64" spans="1:10" ht="14.1" customHeight="1" x14ac:dyDescent="0.3">
      <c r="A64" s="11"/>
      <c r="B64" s="133"/>
      <c r="C64" s="444" t="s">
        <v>398</v>
      </c>
      <c r="D64" s="467"/>
      <c r="E64" s="53" t="s">
        <v>507</v>
      </c>
      <c r="F64" s="326">
        <v>0</v>
      </c>
      <c r="G64" s="326">
        <v>0</v>
      </c>
      <c r="H64" s="326">
        <v>0</v>
      </c>
      <c r="I64" s="326">
        <v>0</v>
      </c>
      <c r="J64" s="326">
        <v>100000</v>
      </c>
    </row>
    <row r="65" spans="1:10" ht="14.1" customHeight="1" x14ac:dyDescent="0.3">
      <c r="A65" s="39"/>
      <c r="B65" s="442" t="s">
        <v>110</v>
      </c>
      <c r="C65" s="442"/>
      <c r="D65" s="443"/>
      <c r="E65" s="89"/>
      <c r="F65" s="17">
        <f>SUM(F49,F51,F52,F55,F58,F61)</f>
        <v>246709.44</v>
      </c>
      <c r="G65" s="17">
        <f t="shared" ref="G65" si="7">SUM(G49,G51,G52,G55,G58,G61)</f>
        <v>124246.37</v>
      </c>
      <c r="H65" s="17">
        <f>SUM(H49,H51,H52,H55,H58,H61)</f>
        <v>215753.63</v>
      </c>
      <c r="I65" s="17">
        <f>SUM(I49,I51,I52,I55,I58,I61)</f>
        <v>340000</v>
      </c>
      <c r="J65" s="17">
        <f>SUM(J49:J64)</f>
        <v>425600</v>
      </c>
    </row>
    <row r="66" spans="1:10" ht="14.1" customHeight="1" x14ac:dyDescent="0.3">
      <c r="A66" s="459" t="s">
        <v>16</v>
      </c>
      <c r="B66" s="442"/>
      <c r="C66" s="442"/>
      <c r="D66" s="443"/>
      <c r="E66" s="89"/>
      <c r="F66" s="17"/>
      <c r="G66" s="17"/>
      <c r="H66" s="17"/>
      <c r="I66" s="17"/>
      <c r="J66" s="17"/>
    </row>
    <row r="67" spans="1:10" ht="14.1" customHeight="1" x14ac:dyDescent="0.3">
      <c r="A67" s="39"/>
      <c r="B67" s="445" t="s">
        <v>107</v>
      </c>
      <c r="C67" s="445"/>
      <c r="D67" s="446"/>
      <c r="E67" s="53" t="s">
        <v>206</v>
      </c>
      <c r="F67" s="54"/>
      <c r="G67" s="54"/>
      <c r="H67" s="54"/>
      <c r="I67" s="54"/>
      <c r="J67" s="54"/>
    </row>
    <row r="68" spans="1:10" ht="14.1" customHeight="1" x14ac:dyDescent="0.3">
      <c r="A68" s="39"/>
      <c r="B68" s="130"/>
      <c r="C68" s="469" t="s">
        <v>133</v>
      </c>
      <c r="D68" s="470"/>
      <c r="E68" s="53" t="s">
        <v>208</v>
      </c>
      <c r="F68" s="54">
        <v>0</v>
      </c>
      <c r="G68" s="54">
        <v>0</v>
      </c>
      <c r="H68" s="54">
        <v>0</v>
      </c>
      <c r="I68" s="54">
        <f>SUM(G68:H68)</f>
        <v>0</v>
      </c>
      <c r="J68" s="54">
        <v>0</v>
      </c>
    </row>
    <row r="69" spans="1:10" ht="14.1" customHeight="1" x14ac:dyDescent="0.3">
      <c r="A69" s="39"/>
      <c r="B69" s="130"/>
      <c r="C69" s="468" t="s">
        <v>230</v>
      </c>
      <c r="D69" s="446"/>
      <c r="E69" s="53" t="s">
        <v>231</v>
      </c>
      <c r="F69" s="231">
        <v>0</v>
      </c>
      <c r="G69" s="231">
        <v>0</v>
      </c>
      <c r="H69" s="231">
        <v>70000</v>
      </c>
      <c r="I69" s="231">
        <f>SUM(G69:H69)</f>
        <v>70000</v>
      </c>
      <c r="J69" s="231">
        <v>0</v>
      </c>
    </row>
    <row r="70" spans="1:10" ht="14.1" customHeight="1" x14ac:dyDescent="0.3">
      <c r="A70" s="39"/>
      <c r="B70" s="442" t="s">
        <v>111</v>
      </c>
      <c r="C70" s="442"/>
      <c r="D70" s="443"/>
      <c r="E70" s="89"/>
      <c r="F70" s="38">
        <f>SUM(F68:F69)</f>
        <v>0</v>
      </c>
      <c r="G70" s="38">
        <f>SUM(G68:G69)</f>
        <v>0</v>
      </c>
      <c r="H70" s="38">
        <f>SUM(H68:H69)</f>
        <v>70000</v>
      </c>
      <c r="I70" s="38">
        <f>SUM(G70:H70)</f>
        <v>70000</v>
      </c>
      <c r="J70" s="38">
        <f>SUM(J68:J69)</f>
        <v>0</v>
      </c>
    </row>
    <row r="71" spans="1:10" ht="14.1" customHeight="1" thickBot="1" x14ac:dyDescent="0.35">
      <c r="A71" s="463" t="s">
        <v>17</v>
      </c>
      <c r="B71" s="464"/>
      <c r="C71" s="464"/>
      <c r="D71" s="465"/>
      <c r="E71" s="30"/>
      <c r="F71" s="160">
        <f>SUM(F70,F65,F33)</f>
        <v>2088158.3499999999</v>
      </c>
      <c r="G71" s="160">
        <f>SUM(G70,G65,G33)</f>
        <v>1001938.75</v>
      </c>
      <c r="H71" s="160">
        <f>SUM(H70,H65,H33)</f>
        <v>1150904.25</v>
      </c>
      <c r="I71" s="160">
        <f>SUM(I70,I65,I33)</f>
        <v>2152843</v>
      </c>
      <c r="J71" s="160">
        <f>SUM(J70,J65,J33)</f>
        <v>2430642</v>
      </c>
    </row>
    <row r="72" spans="1:10" ht="14.1" customHeight="1" thickTop="1" x14ac:dyDescent="0.3">
      <c r="A72" s="13"/>
      <c r="B72" s="13"/>
      <c r="C72" s="20"/>
      <c r="D72" s="20"/>
      <c r="E72" s="88"/>
      <c r="F72" s="59"/>
      <c r="G72" s="59"/>
      <c r="H72" s="59"/>
      <c r="I72" s="59"/>
      <c r="J72" s="59"/>
    </row>
    <row r="73" spans="1:10" s="372" customFormat="1" ht="14.1" customHeight="1" x14ac:dyDescent="0.3">
      <c r="A73" s="372" t="s">
        <v>29</v>
      </c>
      <c r="E73" s="374" t="s">
        <v>31</v>
      </c>
      <c r="F73" s="375"/>
      <c r="G73" s="375"/>
      <c r="H73" s="375" t="s">
        <v>32</v>
      </c>
      <c r="I73" s="375"/>
      <c r="J73" s="375"/>
    </row>
    <row r="74" spans="1:10" s="372" customFormat="1" ht="14.1" customHeight="1" x14ac:dyDescent="0.3">
      <c r="E74" s="376"/>
      <c r="F74" s="375"/>
      <c r="G74" s="375"/>
      <c r="H74" s="375"/>
      <c r="I74" s="375"/>
      <c r="J74" s="375"/>
    </row>
    <row r="75" spans="1:10" s="372" customFormat="1" ht="14.1" customHeight="1" x14ac:dyDescent="0.3">
      <c r="E75" s="376"/>
      <c r="F75" s="375"/>
      <c r="G75" s="375"/>
      <c r="H75" s="375"/>
      <c r="I75" s="375"/>
      <c r="J75" s="375"/>
    </row>
    <row r="76" spans="1:10" s="372" customFormat="1" ht="14.1" customHeight="1" x14ac:dyDescent="0.3">
      <c r="A76" s="373" t="s">
        <v>72</v>
      </c>
      <c r="B76" s="373"/>
      <c r="E76" s="500" t="s">
        <v>33</v>
      </c>
      <c r="F76" s="500"/>
      <c r="G76" s="500"/>
      <c r="H76" s="501" t="s">
        <v>34</v>
      </c>
      <c r="I76" s="501"/>
      <c r="J76" s="501"/>
    </row>
    <row r="77" spans="1:10" s="372" customFormat="1" ht="14.1" customHeight="1" x14ac:dyDescent="0.3">
      <c r="A77" s="372" t="s">
        <v>70</v>
      </c>
      <c r="E77" s="502" t="s">
        <v>305</v>
      </c>
      <c r="F77" s="502"/>
      <c r="G77" s="502"/>
      <c r="H77" s="503" t="s">
        <v>369</v>
      </c>
      <c r="I77" s="503"/>
      <c r="J77" s="503"/>
    </row>
  </sheetData>
  <mergeCells count="61">
    <mergeCell ref="C15:D15"/>
    <mergeCell ref="A10:D10"/>
    <mergeCell ref="A11:D11"/>
    <mergeCell ref="C21:D21"/>
    <mergeCell ref="C22:D22"/>
    <mergeCell ref="B12:D12"/>
    <mergeCell ref="C13:D13"/>
    <mergeCell ref="B14:D14"/>
    <mergeCell ref="C23:D23"/>
    <mergeCell ref="C31:D31"/>
    <mergeCell ref="C16:D16"/>
    <mergeCell ref="C17:D17"/>
    <mergeCell ref="C18:D18"/>
    <mergeCell ref="C19:D19"/>
    <mergeCell ref="C20:D20"/>
    <mergeCell ref="A4:J4"/>
    <mergeCell ref="A6:D6"/>
    <mergeCell ref="G7:I7"/>
    <mergeCell ref="J7:J8"/>
    <mergeCell ref="E8:E9"/>
    <mergeCell ref="I8:I9"/>
    <mergeCell ref="H8:H9"/>
    <mergeCell ref="A8:D9"/>
    <mergeCell ref="G8:G9"/>
    <mergeCell ref="H77:J77"/>
    <mergeCell ref="B55:D55"/>
    <mergeCell ref="B58:D58"/>
    <mergeCell ref="B61:D61"/>
    <mergeCell ref="B65:D65"/>
    <mergeCell ref="A66:D66"/>
    <mergeCell ref="B67:D67"/>
    <mergeCell ref="C63:D63"/>
    <mergeCell ref="C64:D64"/>
    <mergeCell ref="C68:D68"/>
    <mergeCell ref="C69:D69"/>
    <mergeCell ref="E76:G76"/>
    <mergeCell ref="E77:G77"/>
    <mergeCell ref="B70:D70"/>
    <mergeCell ref="A71:D71"/>
    <mergeCell ref="H76:J76"/>
    <mergeCell ref="C62:D62"/>
    <mergeCell ref="J43:J44"/>
    <mergeCell ref="E44:E45"/>
    <mergeCell ref="I44:I45"/>
    <mergeCell ref="A46:D46"/>
    <mergeCell ref="C53:D53"/>
    <mergeCell ref="C54:D54"/>
    <mergeCell ref="C56:D56"/>
    <mergeCell ref="C57:D57"/>
    <mergeCell ref="C59:D59"/>
    <mergeCell ref="B48:D48"/>
    <mergeCell ref="B50:D50"/>
    <mergeCell ref="B52:D52"/>
    <mergeCell ref="C49:D49"/>
    <mergeCell ref="C51:D51"/>
    <mergeCell ref="B33:D33"/>
    <mergeCell ref="G43:I43"/>
    <mergeCell ref="A44:D45"/>
    <mergeCell ref="G44:G45"/>
    <mergeCell ref="H44:H45"/>
    <mergeCell ref="A42:D42"/>
  </mergeCells>
  <pageMargins left="1.22" right="0.3" top="0.48" bottom="0.25" header="0.12" footer="0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(2)</vt:lpstr>
      <vt:lpstr>Health  (2)</vt:lpstr>
      <vt:lpstr>DSWD (2)</vt:lpstr>
      <vt:lpstr>DILG (2)</vt:lpstr>
      <vt:lpstr>PNP</vt:lpstr>
      <vt:lpstr>MCTC (2)</vt:lpstr>
      <vt:lpstr>COA (2)</vt:lpstr>
      <vt:lpstr>BOF</vt:lpstr>
      <vt:lpstr>National Office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2018-02-21T06:42:45Z</cp:lastPrinted>
  <dcterms:created xsi:type="dcterms:W3CDTF">2016-07-14T06:06:02Z</dcterms:created>
  <dcterms:modified xsi:type="dcterms:W3CDTF">2018-10-12T01:18:00Z</dcterms:modified>
</cp:coreProperties>
</file>