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 tabRatio="836" firstSheet="18" activeTab="19"/>
  </bookViews>
  <sheets>
    <sheet name="Mayor's Office" sheetId="1" r:id="rId1"/>
    <sheet name="SB Legislative" sheetId="2" r:id="rId2"/>
    <sheet name="SB Secretariat" sheetId="4" r:id="rId3"/>
    <sheet name="MPDC" sheetId="6" r:id="rId4"/>
    <sheet name="LCR" sheetId="7" r:id="rId5"/>
    <sheet name="MBO" sheetId="8" r:id="rId6"/>
    <sheet name="Accounting Office" sheetId="12" r:id="rId7"/>
    <sheet name="Treasurer's Office" sheetId="11" r:id="rId8"/>
    <sheet name="Assessor's Office" sheetId="10" r:id="rId9"/>
    <sheet name="Engineering Office" sheetId="9" r:id="rId10"/>
    <sheet name="Economic" sheetId="19" r:id="rId11"/>
    <sheet name="Agriculture" sheetId="5" r:id="rId12"/>
    <sheet name="Health " sheetId="3" r:id="rId13"/>
    <sheet name="DSWD" sheetId="13" r:id="rId14"/>
    <sheet name="National Office" sheetId="16" r:id="rId15"/>
    <sheet name="COA" sheetId="17" r:id="rId16"/>
    <sheet name="MCTC" sheetId="36" r:id="rId17"/>
    <sheet name="DILG" sheetId="35" r:id="rId18"/>
    <sheet name="PNP" sheetId="15" r:id="rId19"/>
    <sheet name="Mayor's Office (2)" sheetId="20" r:id="rId20"/>
    <sheet name="SB Legislative (2)" sheetId="21" r:id="rId21"/>
    <sheet name="SB Secretariat (2)" sheetId="22" r:id="rId22"/>
    <sheet name="MPDC (2)" sheetId="23" r:id="rId23"/>
    <sheet name="LCR (2)" sheetId="24" r:id="rId24"/>
    <sheet name="MBO (2)" sheetId="25" r:id="rId25"/>
    <sheet name="Accounting Office (2)" sheetId="26" r:id="rId26"/>
    <sheet name="Treasurer's Office (2)" sheetId="27" r:id="rId27"/>
    <sheet name="Assessor's Office (2)" sheetId="28" r:id="rId28"/>
    <sheet name="Engineering Office (2)" sheetId="29" r:id="rId29"/>
    <sheet name="Economic (2)" sheetId="30" r:id="rId30"/>
    <sheet name="Agriculture (2)" sheetId="31" r:id="rId31"/>
    <sheet name="Health  (2)" sheetId="32" r:id="rId32"/>
    <sheet name="DSWD (2)" sheetId="33" r:id="rId33"/>
    <sheet name="DILG (2)" sheetId="37" r:id="rId34"/>
    <sheet name="MCTC (2)" sheetId="38" r:id="rId35"/>
    <sheet name="COA (2)" sheetId="39" r:id="rId36"/>
    <sheet name="National Office (2)" sheetId="40" r:id="rId37"/>
  </sheets>
  <calcPr calcId="124519"/>
</workbook>
</file>

<file path=xl/calcChain.xml><?xml version="1.0" encoding="utf-8"?>
<calcChain xmlns="http://schemas.openxmlformats.org/spreadsheetml/2006/main">
  <c r="J53" i="29"/>
  <c r="J49"/>
  <c r="J52" i="22"/>
  <c r="G56" i="21"/>
  <c r="H56"/>
  <c r="F56"/>
  <c r="J67" i="27"/>
  <c r="J103" i="20"/>
  <c r="J77" i="22"/>
  <c r="I26" i="40"/>
  <c r="G26"/>
  <c r="F26"/>
  <c r="H26" s="1"/>
  <c r="E26"/>
  <c r="H25"/>
  <c r="I23"/>
  <c r="G23"/>
  <c r="F23"/>
  <c r="E23"/>
  <c r="H22"/>
  <c r="H23" s="1"/>
  <c r="I20"/>
  <c r="G20"/>
  <c r="F20"/>
  <c r="E20"/>
  <c r="H19"/>
  <c r="H20" s="1"/>
  <c r="I17"/>
  <c r="G17"/>
  <c r="F17"/>
  <c r="E17"/>
  <c r="H16"/>
  <c r="H17" s="1"/>
  <c r="I14"/>
  <c r="I28" s="1"/>
  <c r="I30" s="1"/>
  <c r="G14"/>
  <c r="G28" s="1"/>
  <c r="G30" s="1"/>
  <c r="F14"/>
  <c r="F28" s="1"/>
  <c r="F30" s="1"/>
  <c r="E14"/>
  <c r="E28" s="1"/>
  <c r="E30" s="1"/>
  <c r="H13"/>
  <c r="H14" s="1"/>
  <c r="H28" s="1"/>
  <c r="H30" s="1"/>
  <c r="J17" i="1"/>
  <c r="J76" i="32"/>
  <c r="I76"/>
  <c r="J14" l="1"/>
  <c r="J13" i="20"/>
  <c r="F13" l="1"/>
  <c r="F13" i="24"/>
  <c r="I31"/>
  <c r="H31"/>
  <c r="G31"/>
  <c r="F31"/>
  <c r="J54" i="27" l="1"/>
  <c r="I22" i="39"/>
  <c r="H22"/>
  <c r="G22"/>
  <c r="G18"/>
  <c r="G24" s="1"/>
  <c r="F18"/>
  <c r="H18" s="1"/>
  <c r="H24" s="1"/>
  <c r="E18"/>
  <c r="E24" s="1"/>
  <c r="H17"/>
  <c r="H16"/>
  <c r="H15"/>
  <c r="H14"/>
  <c r="H13"/>
  <c r="H12"/>
  <c r="J23" i="21"/>
  <c r="J54" i="20"/>
  <c r="J91"/>
  <c r="J83" s="1"/>
  <c r="J34" i="2"/>
  <c r="I28" i="16"/>
  <c r="H28"/>
  <c r="G28"/>
  <c r="F28"/>
  <c r="E28"/>
  <c r="E30"/>
  <c r="I14" i="38"/>
  <c r="G14"/>
  <c r="G17" s="1"/>
  <c r="F14"/>
  <c r="H14" s="1"/>
  <c r="H17" s="1"/>
  <c r="E14"/>
  <c r="E17" s="1"/>
  <c r="H13"/>
  <c r="H12"/>
  <c r="I23" i="37"/>
  <c r="I28"/>
  <c r="I29"/>
  <c r="G23"/>
  <c r="G29" s="1"/>
  <c r="F23"/>
  <c r="F29" s="1"/>
  <c r="E23"/>
  <c r="E29" s="1"/>
  <c r="I30" i="16"/>
  <c r="H30"/>
  <c r="G30"/>
  <c r="F30"/>
  <c r="I20"/>
  <c r="G20"/>
  <c r="F20"/>
  <c r="E20"/>
  <c r="H19"/>
  <c r="H20" s="1"/>
  <c r="I23"/>
  <c r="G23"/>
  <c r="F23"/>
  <c r="E23"/>
  <c r="H22"/>
  <c r="H23" s="1"/>
  <c r="I17"/>
  <c r="G17"/>
  <c r="F17"/>
  <c r="H16"/>
  <c r="H17" s="1"/>
  <c r="I14"/>
  <c r="G14"/>
  <c r="F14"/>
  <c r="H13"/>
  <c r="H14" s="1"/>
  <c r="J56" i="20"/>
  <c r="J63"/>
  <c r="J70"/>
  <c r="J75"/>
  <c r="J44"/>
  <c r="J50"/>
  <c r="J67" i="25"/>
  <c r="J61" i="32"/>
  <c r="I26" i="16"/>
  <c r="F26"/>
  <c r="G26"/>
  <c r="H26" s="1"/>
  <c r="H25"/>
  <c r="F24" i="39" l="1"/>
  <c r="F17" i="38"/>
  <c r="H23" i="37"/>
  <c r="H29" s="1"/>
  <c r="H77" i="22"/>
  <c r="J117" i="20"/>
  <c r="J108"/>
  <c r="I22" i="35"/>
  <c r="I17"/>
  <c r="I23" s="1"/>
  <c r="J77" i="33"/>
  <c r="J54"/>
  <c r="J46"/>
  <c r="J63" s="1"/>
  <c r="J74" i="32"/>
  <c r="H74"/>
  <c r="G74"/>
  <c r="F74"/>
  <c r="J47"/>
  <c r="J57"/>
  <c r="J51"/>
  <c r="J64" i="31"/>
  <c r="J50"/>
  <c r="J47"/>
  <c r="J57" s="1"/>
  <c r="J40" i="30"/>
  <c r="J34"/>
  <c r="J65" i="29"/>
  <c r="J46" i="28"/>
  <c r="J72" i="27"/>
  <c r="J78" s="1"/>
  <c r="J50" i="26"/>
  <c r="J53" s="1"/>
  <c r="J55" i="25"/>
  <c r="J48"/>
  <c r="J57" i="24"/>
  <c r="J41"/>
  <c r="I62" i="23"/>
  <c r="J63"/>
  <c r="J48"/>
  <c r="J55" s="1"/>
  <c r="I77" i="22"/>
  <c r="G77"/>
  <c r="F77"/>
  <c r="I53"/>
  <c r="I54"/>
  <c r="J64" i="21"/>
  <c r="J56"/>
  <c r="I58" i="20"/>
  <c r="J22" i="19"/>
  <c r="G31" i="4"/>
  <c r="H31"/>
  <c r="I31"/>
  <c r="F31"/>
  <c r="J36" i="1"/>
  <c r="H14" i="36"/>
  <c r="G14"/>
  <c r="G17" s="1"/>
  <c r="F14"/>
  <c r="H12"/>
  <c r="H13"/>
  <c r="I14"/>
  <c r="E14"/>
  <c r="E17" s="1"/>
  <c r="G17" i="35"/>
  <c r="G23" s="1"/>
  <c r="F17"/>
  <c r="E17"/>
  <c r="E23" s="1"/>
  <c r="I22" i="17"/>
  <c r="H22"/>
  <c r="G22"/>
  <c r="J31" i="13"/>
  <c r="J27"/>
  <c r="J30" i="3"/>
  <c r="I30"/>
  <c r="H30"/>
  <c r="G30"/>
  <c r="F30"/>
  <c r="I29"/>
  <c r="J27"/>
  <c r="J29" i="5"/>
  <c r="J25"/>
  <c r="J26" i="19"/>
  <c r="J29" i="9"/>
  <c r="J25"/>
  <c r="J30" i="10"/>
  <c r="J26"/>
  <c r="J30" i="11"/>
  <c r="J26"/>
  <c r="J28" i="12"/>
  <c r="J24"/>
  <c r="J31" i="8"/>
  <c r="J27" i="7"/>
  <c r="J30" i="6"/>
  <c r="J26"/>
  <c r="J30" i="4"/>
  <c r="J31" s="1"/>
  <c r="I30"/>
  <c r="H30"/>
  <c r="F30"/>
  <c r="J25"/>
  <c r="J32" i="2"/>
  <c r="J26"/>
  <c r="J119" i="20" l="1"/>
  <c r="J69" i="32"/>
  <c r="I74"/>
  <c r="F17" i="36"/>
  <c r="H17"/>
  <c r="H17" i="35"/>
  <c r="H23" s="1"/>
  <c r="F23"/>
  <c r="I58" i="22"/>
  <c r="G52"/>
  <c r="G64" s="1"/>
  <c r="H52"/>
  <c r="H64" s="1"/>
  <c r="F52"/>
  <c r="F64" s="1"/>
  <c r="I51"/>
  <c r="I49"/>
  <c r="I47"/>
  <c r="G25"/>
  <c r="H25"/>
  <c r="J25"/>
  <c r="F25"/>
  <c r="G15"/>
  <c r="H15"/>
  <c r="J15"/>
  <c r="F15"/>
  <c r="G77" i="33"/>
  <c r="F70"/>
  <c r="F77" s="1"/>
  <c r="H70"/>
  <c r="I70" s="1"/>
  <c r="H74"/>
  <c r="I74" s="1"/>
  <c r="G54"/>
  <c r="H54"/>
  <c r="F54"/>
  <c r="I52"/>
  <c r="I50"/>
  <c r="G46"/>
  <c r="H46"/>
  <c r="F46"/>
  <c r="I40"/>
  <c r="I38"/>
  <c r="I36"/>
  <c r="I34"/>
  <c r="G23"/>
  <c r="H23"/>
  <c r="J23"/>
  <c r="F23"/>
  <c r="G13"/>
  <c r="G31" s="1"/>
  <c r="H13"/>
  <c r="H31" s="1"/>
  <c r="J13"/>
  <c r="J31" s="1"/>
  <c r="F13"/>
  <c r="F31" s="1"/>
  <c r="I21"/>
  <c r="G63" i="32"/>
  <c r="H63"/>
  <c r="H61" s="1"/>
  <c r="F63"/>
  <c r="F61" s="1"/>
  <c r="H57"/>
  <c r="I57" s="1"/>
  <c r="I46"/>
  <c r="I44"/>
  <c r="I56"/>
  <c r="G51"/>
  <c r="H51"/>
  <c r="F51"/>
  <c r="G47"/>
  <c r="H47"/>
  <c r="F47"/>
  <c r="G27"/>
  <c r="H27"/>
  <c r="J27"/>
  <c r="F27"/>
  <c r="G14"/>
  <c r="G35" s="1"/>
  <c r="H14"/>
  <c r="H35" s="1"/>
  <c r="J35"/>
  <c r="F14"/>
  <c r="F35" s="1"/>
  <c r="I25"/>
  <c r="I61" i="31"/>
  <c r="G64"/>
  <c r="H64"/>
  <c r="F64"/>
  <c r="I54"/>
  <c r="I56"/>
  <c r="G50"/>
  <c r="H50"/>
  <c r="F50"/>
  <c r="G47"/>
  <c r="G57" s="1"/>
  <c r="H47"/>
  <c r="F47"/>
  <c r="F57" s="1"/>
  <c r="I46"/>
  <c r="I44"/>
  <c r="G23"/>
  <c r="H23"/>
  <c r="J23"/>
  <c r="F23"/>
  <c r="G13"/>
  <c r="G31" s="1"/>
  <c r="H13"/>
  <c r="H31" s="1"/>
  <c r="J13"/>
  <c r="J31" s="1"/>
  <c r="J65" s="1"/>
  <c r="F13"/>
  <c r="F31" s="1"/>
  <c r="F65" s="1"/>
  <c r="I21"/>
  <c r="G20" i="30"/>
  <c r="H20"/>
  <c r="J20"/>
  <c r="F20"/>
  <c r="G40"/>
  <c r="H40"/>
  <c r="F40"/>
  <c r="I37"/>
  <c r="I39"/>
  <c r="H34"/>
  <c r="G34"/>
  <c r="F34"/>
  <c r="I33"/>
  <c r="I31"/>
  <c r="G12"/>
  <c r="G28" s="1"/>
  <c r="H12"/>
  <c r="H28" s="1"/>
  <c r="J12"/>
  <c r="J28" s="1"/>
  <c r="J41" s="1"/>
  <c r="F12"/>
  <c r="F28" s="1"/>
  <c r="I18"/>
  <c r="G57" i="29"/>
  <c r="G65" s="1"/>
  <c r="H57"/>
  <c r="H65" s="1"/>
  <c r="F57"/>
  <c r="F65" s="1"/>
  <c r="I56"/>
  <c r="I48"/>
  <c r="I46"/>
  <c r="I44"/>
  <c r="I42"/>
  <c r="G49"/>
  <c r="G53" s="1"/>
  <c r="H49"/>
  <c r="H53" s="1"/>
  <c r="F49"/>
  <c r="F53" s="1"/>
  <c r="G24"/>
  <c r="H24"/>
  <c r="J24"/>
  <c r="F24"/>
  <c r="G14"/>
  <c r="G32" s="1"/>
  <c r="H14"/>
  <c r="H32" s="1"/>
  <c r="J14"/>
  <c r="J32" s="1"/>
  <c r="J67" s="1"/>
  <c r="F14"/>
  <c r="F32" s="1"/>
  <c r="I22"/>
  <c r="I63" i="28"/>
  <c r="I64"/>
  <c r="G65"/>
  <c r="H65"/>
  <c r="J65"/>
  <c r="F65"/>
  <c r="I45"/>
  <c r="I43"/>
  <c r="G52"/>
  <c r="H52"/>
  <c r="J52"/>
  <c r="J59" s="1"/>
  <c r="F52"/>
  <c r="G55"/>
  <c r="H55"/>
  <c r="J55"/>
  <c r="F57"/>
  <c r="F55" s="1"/>
  <c r="F59" s="1"/>
  <c r="G24"/>
  <c r="H24"/>
  <c r="J24"/>
  <c r="F24"/>
  <c r="G14"/>
  <c r="G32" s="1"/>
  <c r="H14"/>
  <c r="H32" s="1"/>
  <c r="J14"/>
  <c r="J32" s="1"/>
  <c r="F14"/>
  <c r="F32" s="1"/>
  <c r="I22"/>
  <c r="F13" i="27"/>
  <c r="G77"/>
  <c r="H77"/>
  <c r="F77"/>
  <c r="G72"/>
  <c r="H72"/>
  <c r="F72"/>
  <c r="I56" i="24"/>
  <c r="I57" s="1"/>
  <c r="G57"/>
  <c r="H57"/>
  <c r="G57" i="27"/>
  <c r="H57"/>
  <c r="J57"/>
  <c r="F57"/>
  <c r="G52"/>
  <c r="H52"/>
  <c r="J52"/>
  <c r="F52"/>
  <c r="G41"/>
  <c r="H41"/>
  <c r="J41"/>
  <c r="F41"/>
  <c r="G61"/>
  <c r="G59" s="1"/>
  <c r="H61"/>
  <c r="H59" s="1"/>
  <c r="J61"/>
  <c r="J59" s="1"/>
  <c r="F61"/>
  <c r="F59" s="1"/>
  <c r="G54"/>
  <c r="H54"/>
  <c r="F54"/>
  <c r="G48"/>
  <c r="H48"/>
  <c r="J48"/>
  <c r="F48"/>
  <c r="G43"/>
  <c r="H43"/>
  <c r="J43"/>
  <c r="F43"/>
  <c r="G34"/>
  <c r="I34" s="1"/>
  <c r="H34"/>
  <c r="J34"/>
  <c r="F34"/>
  <c r="G24"/>
  <c r="H24"/>
  <c r="J24"/>
  <c r="F24"/>
  <c r="G13"/>
  <c r="G32" s="1"/>
  <c r="H13"/>
  <c r="H32" s="1"/>
  <c r="J13"/>
  <c r="J32" s="1"/>
  <c r="I56" i="26"/>
  <c r="I57" s="1"/>
  <c r="G57"/>
  <c r="H57"/>
  <c r="J57"/>
  <c r="F57"/>
  <c r="I49"/>
  <c r="I47"/>
  <c r="I45"/>
  <c r="G50"/>
  <c r="H50"/>
  <c r="H53" s="1"/>
  <c r="F50"/>
  <c r="F53" s="1"/>
  <c r="G25"/>
  <c r="H25"/>
  <c r="J25"/>
  <c r="F25"/>
  <c r="F14"/>
  <c r="G14"/>
  <c r="H14"/>
  <c r="J14"/>
  <c r="H59" i="25"/>
  <c r="H67" s="1"/>
  <c r="G59"/>
  <c r="G67" s="1"/>
  <c r="F59"/>
  <c r="F67" s="1"/>
  <c r="I54"/>
  <c r="I52"/>
  <c r="G48"/>
  <c r="G55" s="1"/>
  <c r="H48"/>
  <c r="H55" s="1"/>
  <c r="F48"/>
  <c r="F55" s="1"/>
  <c r="I47"/>
  <c r="I45"/>
  <c r="I43"/>
  <c r="G25"/>
  <c r="H25"/>
  <c r="J25"/>
  <c r="F25"/>
  <c r="G14"/>
  <c r="G33" s="1"/>
  <c r="H14"/>
  <c r="H33" s="1"/>
  <c r="J14"/>
  <c r="J33" s="1"/>
  <c r="J69" s="1"/>
  <c r="F14"/>
  <c r="F33" s="1"/>
  <c r="F53" i="24"/>
  <c r="F57" s="1"/>
  <c r="F59" s="1"/>
  <c r="H41"/>
  <c r="G41"/>
  <c r="F41"/>
  <c r="I40"/>
  <c r="I38"/>
  <c r="I36"/>
  <c r="I34"/>
  <c r="G23"/>
  <c r="H23"/>
  <c r="J23"/>
  <c r="F23"/>
  <c r="J13"/>
  <c r="J31" s="1"/>
  <c r="H13"/>
  <c r="G13"/>
  <c r="I21"/>
  <c r="H63" i="23"/>
  <c r="G63"/>
  <c r="F63"/>
  <c r="I59"/>
  <c r="I54"/>
  <c r="I43"/>
  <c r="G24"/>
  <c r="H24"/>
  <c r="J24"/>
  <c r="F24"/>
  <c r="G14"/>
  <c r="G32" s="1"/>
  <c r="H14"/>
  <c r="H32" s="1"/>
  <c r="J14"/>
  <c r="J32" s="1"/>
  <c r="J64" s="1"/>
  <c r="F14"/>
  <c r="F32" s="1"/>
  <c r="I22"/>
  <c r="H108" i="20"/>
  <c r="F91"/>
  <c r="F83" s="1"/>
  <c r="F64" i="21"/>
  <c r="I54"/>
  <c r="I52"/>
  <c r="I50"/>
  <c r="I47"/>
  <c r="I45"/>
  <c r="I43"/>
  <c r="J13"/>
  <c r="G23"/>
  <c r="H23"/>
  <c r="F23"/>
  <c r="H13"/>
  <c r="G13"/>
  <c r="G31" s="1"/>
  <c r="F13"/>
  <c r="F31" s="1"/>
  <c r="I21"/>
  <c r="J23" i="20"/>
  <c r="J31" s="1"/>
  <c r="G23"/>
  <c r="H23"/>
  <c r="F23"/>
  <c r="H13"/>
  <c r="G13"/>
  <c r="G31" s="1"/>
  <c r="I21"/>
  <c r="I12" i="33"/>
  <c r="I14"/>
  <c r="I15"/>
  <c r="I16"/>
  <c r="I17"/>
  <c r="I18"/>
  <c r="I19"/>
  <c r="I20"/>
  <c r="I22"/>
  <c r="I24"/>
  <c r="I25"/>
  <c r="I26"/>
  <c r="I27"/>
  <c r="I30"/>
  <c r="I13" i="32"/>
  <c r="I15"/>
  <c r="I16"/>
  <c r="I17"/>
  <c r="I18"/>
  <c r="I19"/>
  <c r="I21"/>
  <c r="I22"/>
  <c r="I23"/>
  <c r="I24"/>
  <c r="I26"/>
  <c r="I28"/>
  <c r="I29"/>
  <c r="I30"/>
  <c r="I31"/>
  <c r="I34"/>
  <c r="I12" i="31"/>
  <c r="I14"/>
  <c r="I15"/>
  <c r="I16"/>
  <c r="I17"/>
  <c r="I18"/>
  <c r="I19"/>
  <c r="I20"/>
  <c r="I22"/>
  <c r="I24"/>
  <c r="I25"/>
  <c r="I26"/>
  <c r="I27"/>
  <c r="I30"/>
  <c r="I11" i="30"/>
  <c r="I13"/>
  <c r="I14"/>
  <c r="I15"/>
  <c r="I16"/>
  <c r="I17"/>
  <c r="I19"/>
  <c r="I21"/>
  <c r="I22"/>
  <c r="I23"/>
  <c r="I24"/>
  <c r="I27"/>
  <c r="I13" i="29"/>
  <c r="I15"/>
  <c r="I16"/>
  <c r="I17"/>
  <c r="I18"/>
  <c r="I19"/>
  <c r="I20"/>
  <c r="I21"/>
  <c r="I23"/>
  <c r="I25"/>
  <c r="I26"/>
  <c r="I27"/>
  <c r="I28"/>
  <c r="I31"/>
  <c r="I13" i="28"/>
  <c r="I15"/>
  <c r="I16"/>
  <c r="I17"/>
  <c r="I18"/>
  <c r="I19"/>
  <c r="I20"/>
  <c r="I21"/>
  <c r="I23"/>
  <c r="I25"/>
  <c r="I26"/>
  <c r="I27"/>
  <c r="I28"/>
  <c r="I31"/>
  <c r="I12" i="27"/>
  <c r="I14"/>
  <c r="I15"/>
  <c r="I16"/>
  <c r="I17"/>
  <c r="I18"/>
  <c r="I19"/>
  <c r="I20"/>
  <c r="I22"/>
  <c r="I21"/>
  <c r="I23"/>
  <c r="I25"/>
  <c r="I26"/>
  <c r="I27"/>
  <c r="I28"/>
  <c r="I31"/>
  <c r="I32" i="26"/>
  <c r="I29"/>
  <c r="I28"/>
  <c r="I27"/>
  <c r="I26"/>
  <c r="I24"/>
  <c r="I22"/>
  <c r="I23"/>
  <c r="I21"/>
  <c r="I20"/>
  <c r="I19"/>
  <c r="I18"/>
  <c r="I17"/>
  <c r="I16"/>
  <c r="I15"/>
  <c r="I13"/>
  <c r="I13" i="25"/>
  <c r="I15"/>
  <c r="I16"/>
  <c r="I17"/>
  <c r="I18"/>
  <c r="I19"/>
  <c r="I20"/>
  <c r="I21"/>
  <c r="I23"/>
  <c r="I22"/>
  <c r="I24"/>
  <c r="I26"/>
  <c r="I27"/>
  <c r="I28"/>
  <c r="I29"/>
  <c r="I32"/>
  <c r="I12" i="24"/>
  <c r="I14"/>
  <c r="I15"/>
  <c r="I16"/>
  <c r="I17"/>
  <c r="I18"/>
  <c r="I19"/>
  <c r="I22"/>
  <c r="I24"/>
  <c r="I25"/>
  <c r="I26"/>
  <c r="I27"/>
  <c r="I30"/>
  <c r="I13" i="23"/>
  <c r="I15"/>
  <c r="I16"/>
  <c r="I17"/>
  <c r="I18"/>
  <c r="I19"/>
  <c r="I20"/>
  <c r="I21"/>
  <c r="I23"/>
  <c r="I25"/>
  <c r="I26"/>
  <c r="I27"/>
  <c r="I28"/>
  <c r="I31"/>
  <c r="I14" i="22"/>
  <c r="I16"/>
  <c r="I17"/>
  <c r="I18"/>
  <c r="I19"/>
  <c r="I20"/>
  <c r="I21"/>
  <c r="I23"/>
  <c r="I22"/>
  <c r="I24"/>
  <c r="I26"/>
  <c r="I27"/>
  <c r="I28"/>
  <c r="I29"/>
  <c r="I32"/>
  <c r="I12" i="21"/>
  <c r="I14"/>
  <c r="I15"/>
  <c r="I16"/>
  <c r="I17"/>
  <c r="I18"/>
  <c r="I19"/>
  <c r="I20"/>
  <c r="I22"/>
  <c r="I24"/>
  <c r="I25"/>
  <c r="I26"/>
  <c r="I27"/>
  <c r="I30"/>
  <c r="I12" i="20"/>
  <c r="I14"/>
  <c r="I15"/>
  <c r="I17"/>
  <c r="I18"/>
  <c r="I20"/>
  <c r="I22"/>
  <c r="I24"/>
  <c r="I25"/>
  <c r="I26"/>
  <c r="I27"/>
  <c r="I30"/>
  <c r="I49" i="28"/>
  <c r="I46"/>
  <c r="I52" i="23"/>
  <c r="H48"/>
  <c r="H55" s="1"/>
  <c r="G48"/>
  <c r="G55" s="1"/>
  <c r="F48"/>
  <c r="F55" s="1"/>
  <c r="I47"/>
  <c r="I45"/>
  <c r="I64" i="21"/>
  <c r="H64"/>
  <c r="G64"/>
  <c r="I107" i="20"/>
  <c r="G108"/>
  <c r="G119" s="1"/>
  <c r="F108"/>
  <c r="F119" s="1"/>
  <c r="I85"/>
  <c r="I86"/>
  <c r="I87"/>
  <c r="I88"/>
  <c r="I89"/>
  <c r="I90"/>
  <c r="I84"/>
  <c r="G91"/>
  <c r="G83" s="1"/>
  <c r="H91"/>
  <c r="H83" s="1"/>
  <c r="I77"/>
  <c r="I76"/>
  <c r="H75"/>
  <c r="G75"/>
  <c r="F75"/>
  <c r="I71"/>
  <c r="H72"/>
  <c r="H70" s="1"/>
  <c r="G72"/>
  <c r="G70" s="1"/>
  <c r="F72"/>
  <c r="F70" s="1"/>
  <c r="I65"/>
  <c r="I66"/>
  <c r="I67"/>
  <c r="I64"/>
  <c r="H63"/>
  <c r="G63"/>
  <c r="F63"/>
  <c r="G60"/>
  <c r="H60"/>
  <c r="F60"/>
  <c r="I62"/>
  <c r="I61"/>
  <c r="I59"/>
  <c r="I57"/>
  <c r="H56"/>
  <c r="G56"/>
  <c r="F56"/>
  <c r="I55"/>
  <c r="I52"/>
  <c r="I53"/>
  <c r="I51"/>
  <c r="H50"/>
  <c r="G50"/>
  <c r="F50"/>
  <c r="I46"/>
  <c r="I47"/>
  <c r="I48"/>
  <c r="I49"/>
  <c r="I45"/>
  <c r="H44"/>
  <c r="G44"/>
  <c r="F44"/>
  <c r="I35"/>
  <c r="I36"/>
  <c r="I37"/>
  <c r="I38"/>
  <c r="I34"/>
  <c r="H33"/>
  <c r="G33"/>
  <c r="F33"/>
  <c r="I54"/>
  <c r="H31" i="13"/>
  <c r="G31"/>
  <c r="F31"/>
  <c r="I30"/>
  <c r="I20"/>
  <c r="I21"/>
  <c r="I22"/>
  <c r="I23"/>
  <c r="I24"/>
  <c r="I25"/>
  <c r="I26"/>
  <c r="I19"/>
  <c r="H27"/>
  <c r="G27"/>
  <c r="I27" s="1"/>
  <c r="I21" i="3"/>
  <c r="I22"/>
  <c r="I23"/>
  <c r="I24"/>
  <c r="I25"/>
  <c r="I26"/>
  <c r="I20"/>
  <c r="H27"/>
  <c r="G27"/>
  <c r="H29" i="5"/>
  <c r="G29"/>
  <c r="F29"/>
  <c r="I28"/>
  <c r="I24"/>
  <c r="I20"/>
  <c r="I21"/>
  <c r="I22"/>
  <c r="I23"/>
  <c r="I19"/>
  <c r="H25"/>
  <c r="G25"/>
  <c r="F25"/>
  <c r="I21" i="19"/>
  <c r="I20"/>
  <c r="H22"/>
  <c r="G22"/>
  <c r="I22" s="1"/>
  <c r="H26"/>
  <c r="G26"/>
  <c r="F26"/>
  <c r="I25"/>
  <c r="H29" i="9"/>
  <c r="G29"/>
  <c r="F29"/>
  <c r="I28"/>
  <c r="I13"/>
  <c r="I14"/>
  <c r="I15"/>
  <c r="I16"/>
  <c r="I13" i="10"/>
  <c r="I14"/>
  <c r="I15"/>
  <c r="I16"/>
  <c r="I12"/>
  <c r="I21"/>
  <c r="I22"/>
  <c r="I23"/>
  <c r="I24"/>
  <c r="I26" s="1"/>
  <c r="I25"/>
  <c r="I20"/>
  <c r="H26"/>
  <c r="G26"/>
  <c r="H30"/>
  <c r="G30"/>
  <c r="F30"/>
  <c r="I29"/>
  <c r="H30" i="11"/>
  <c r="G30"/>
  <c r="F30"/>
  <c r="I28"/>
  <c r="H26"/>
  <c r="G26"/>
  <c r="F26"/>
  <c r="I22"/>
  <c r="I25"/>
  <c r="I24"/>
  <c r="H28" i="12"/>
  <c r="G28"/>
  <c r="F28"/>
  <c r="I27"/>
  <c r="H31" i="8"/>
  <c r="G31"/>
  <c r="F31"/>
  <c r="I28"/>
  <c r="H27" i="7"/>
  <c r="G27"/>
  <c r="F27"/>
  <c r="I26"/>
  <c r="H30" i="6"/>
  <c r="G30"/>
  <c r="I30" s="1"/>
  <c r="F30"/>
  <c r="I29"/>
  <c r="H34" i="2"/>
  <c r="I32"/>
  <c r="H32"/>
  <c r="G32"/>
  <c r="F32"/>
  <c r="H36" i="1"/>
  <c r="G36"/>
  <c r="I33"/>
  <c r="F33" i="22" l="1"/>
  <c r="J31" i="21"/>
  <c r="J66" s="1"/>
  <c r="I50" i="31"/>
  <c r="G65"/>
  <c r="I43" i="27"/>
  <c r="F78"/>
  <c r="I64" i="31"/>
  <c r="J64" i="27"/>
  <c r="J79" s="1"/>
  <c r="F67" i="28"/>
  <c r="I65"/>
  <c r="I63" i="23"/>
  <c r="H31" i="20"/>
  <c r="H78" i="27"/>
  <c r="I77"/>
  <c r="I20" i="30"/>
  <c r="I40"/>
  <c r="G41"/>
  <c r="H41"/>
  <c r="I34"/>
  <c r="H100" i="20"/>
  <c r="G59" i="24"/>
  <c r="I41"/>
  <c r="H59"/>
  <c r="F63" i="33"/>
  <c r="F78" s="1"/>
  <c r="G63"/>
  <c r="G78" s="1"/>
  <c r="I46"/>
  <c r="H63"/>
  <c r="I63" s="1"/>
  <c r="I77"/>
  <c r="J78"/>
  <c r="I54"/>
  <c r="H77"/>
  <c r="I23"/>
  <c r="I63" i="32"/>
  <c r="F69"/>
  <c r="F76" s="1"/>
  <c r="I47"/>
  <c r="H69"/>
  <c r="H76" s="1"/>
  <c r="H57" i="31"/>
  <c r="H65" s="1"/>
  <c r="H67" i="29"/>
  <c r="G67"/>
  <c r="J67" i="28"/>
  <c r="I24"/>
  <c r="H59"/>
  <c r="H67" s="1"/>
  <c r="I41" i="27"/>
  <c r="I52"/>
  <c r="I57"/>
  <c r="I72"/>
  <c r="F32"/>
  <c r="G64"/>
  <c r="G78"/>
  <c r="H64"/>
  <c r="F64"/>
  <c r="H33" i="26"/>
  <c r="H58" s="1"/>
  <c r="F69" i="25"/>
  <c r="H69"/>
  <c r="G69"/>
  <c r="I48"/>
  <c r="I55" s="1"/>
  <c r="I59"/>
  <c r="I67" s="1"/>
  <c r="I25"/>
  <c r="H64" i="23"/>
  <c r="I24"/>
  <c r="F64"/>
  <c r="G64"/>
  <c r="F78" i="22"/>
  <c r="I25"/>
  <c r="J33"/>
  <c r="I52"/>
  <c r="I64" s="1"/>
  <c r="I15"/>
  <c r="H31" i="21"/>
  <c r="I56"/>
  <c r="F31" i="20"/>
  <c r="I31" i="8"/>
  <c r="I36" i="1"/>
  <c r="I27" i="3"/>
  <c r="G33" i="22"/>
  <c r="G78" s="1"/>
  <c r="H33"/>
  <c r="H78" s="1"/>
  <c r="I31" i="33"/>
  <c r="I13"/>
  <c r="G61" i="32"/>
  <c r="I51"/>
  <c r="F67" i="29"/>
  <c r="I57"/>
  <c r="I65" s="1"/>
  <c r="I27" i="32"/>
  <c r="I14"/>
  <c r="I35" s="1"/>
  <c r="I23" i="31"/>
  <c r="I47"/>
  <c r="I57" s="1"/>
  <c r="I13"/>
  <c r="I31" s="1"/>
  <c r="F41" i="30"/>
  <c r="I12"/>
  <c r="I24" i="29"/>
  <c r="I49"/>
  <c r="I53" s="1"/>
  <c r="I14"/>
  <c r="I14" i="28"/>
  <c r="I55"/>
  <c r="G59"/>
  <c r="G67" s="1"/>
  <c r="I52"/>
  <c r="I32"/>
  <c r="J59" i="24"/>
  <c r="I23"/>
  <c r="I59" i="27"/>
  <c r="I54"/>
  <c r="I48"/>
  <c r="I24"/>
  <c r="I13"/>
  <c r="J33" i="26"/>
  <c r="J58" s="1"/>
  <c r="G33"/>
  <c r="F33"/>
  <c r="F58" s="1"/>
  <c r="I50"/>
  <c r="I53" s="1"/>
  <c r="I14"/>
  <c r="I25"/>
  <c r="G53"/>
  <c r="G58" s="1"/>
  <c r="I14" i="25"/>
  <c r="I33" s="1"/>
  <c r="I59" i="24"/>
  <c r="I13"/>
  <c r="I14" i="23"/>
  <c r="I48"/>
  <c r="I55" s="1"/>
  <c r="F100" i="20"/>
  <c r="I23" i="21"/>
  <c r="I13"/>
  <c r="H66"/>
  <c r="I23" i="20"/>
  <c r="I13"/>
  <c r="I108"/>
  <c r="I119" s="1"/>
  <c r="G66" i="21"/>
  <c r="F66"/>
  <c r="H119" i="20"/>
  <c r="G100"/>
  <c r="G120" s="1"/>
  <c r="I91"/>
  <c r="I83" s="1"/>
  <c r="I75"/>
  <c r="I72"/>
  <c r="I70" s="1"/>
  <c r="I63"/>
  <c r="I60"/>
  <c r="I50"/>
  <c r="I56"/>
  <c r="I33"/>
  <c r="I44"/>
  <c r="I31" i="13"/>
  <c r="I29" i="5"/>
  <c r="I25"/>
  <c r="I26" i="19"/>
  <c r="I29" i="9"/>
  <c r="I30" i="10"/>
  <c r="I30" i="11"/>
  <c r="I28" i="12"/>
  <c r="I27" i="7"/>
  <c r="H30" i="1"/>
  <c r="I29"/>
  <c r="G30"/>
  <c r="I28"/>
  <c r="F30"/>
  <c r="I27"/>
  <c r="I26"/>
  <c r="I25"/>
  <c r="I24"/>
  <c r="I23"/>
  <c r="I22"/>
  <c r="I21"/>
  <c r="I20"/>
  <c r="F27" i="13"/>
  <c r="F27" i="3"/>
  <c r="F22" i="19"/>
  <c r="F26" i="10"/>
  <c r="I28" i="30" l="1"/>
  <c r="I65" i="31"/>
  <c r="F79" i="27"/>
  <c r="I31" i="20"/>
  <c r="I59" i="28"/>
  <c r="I67" s="1"/>
  <c r="I78" i="27"/>
  <c r="H79"/>
  <c r="F120" i="20"/>
  <c r="I100"/>
  <c r="I32" i="27"/>
  <c r="I41" i="30"/>
  <c r="H78" i="33"/>
  <c r="I78"/>
  <c r="G79" i="27"/>
  <c r="I69" i="25"/>
  <c r="I64" i="23"/>
  <c r="I32"/>
  <c r="I33" i="22"/>
  <c r="I78" s="1"/>
  <c r="I31" i="21"/>
  <c r="H120" i="20"/>
  <c r="F33" i="13"/>
  <c r="I30" i="1"/>
  <c r="I61" i="32"/>
  <c r="G69"/>
  <c r="G76" s="1"/>
  <c r="I32" i="29"/>
  <c r="I67" s="1"/>
  <c r="I33" i="26"/>
  <c r="I58" s="1"/>
  <c r="I66" i="21"/>
  <c r="I15" i="13"/>
  <c r="I14"/>
  <c r="I13"/>
  <c r="I12"/>
  <c r="I11"/>
  <c r="J16"/>
  <c r="J33" s="1"/>
  <c r="H16"/>
  <c r="H33" s="1"/>
  <c r="G16"/>
  <c r="G33" s="1"/>
  <c r="F16"/>
  <c r="I13" i="3"/>
  <c r="I14"/>
  <c r="I15"/>
  <c r="I16"/>
  <c r="I12"/>
  <c r="H17"/>
  <c r="H31" s="1"/>
  <c r="G17"/>
  <c r="G31" s="1"/>
  <c r="F17"/>
  <c r="F31" s="1"/>
  <c r="I24" i="9"/>
  <c r="I23"/>
  <c r="I22"/>
  <c r="I21"/>
  <c r="I20"/>
  <c r="I25" s="1"/>
  <c r="H25"/>
  <c r="G25"/>
  <c r="F25"/>
  <c r="I23" i="11"/>
  <c r="I21"/>
  <c r="I20"/>
  <c r="I19"/>
  <c r="I18"/>
  <c r="G24" i="12"/>
  <c r="H24"/>
  <c r="F24"/>
  <c r="I21"/>
  <c r="I22"/>
  <c r="I23"/>
  <c r="I24" s="1"/>
  <c r="I20"/>
  <c r="G25" i="8"/>
  <c r="H25"/>
  <c r="J25"/>
  <c r="F25"/>
  <c r="I20"/>
  <c r="I21"/>
  <c r="I22"/>
  <c r="I23"/>
  <c r="I24"/>
  <c r="I19"/>
  <c r="G23" i="7"/>
  <c r="H23"/>
  <c r="J23"/>
  <c r="F23"/>
  <c r="I20"/>
  <c r="I21"/>
  <c r="I22"/>
  <c r="I19"/>
  <c r="H26" i="6"/>
  <c r="G26"/>
  <c r="F26"/>
  <c r="I21"/>
  <c r="I22"/>
  <c r="I23"/>
  <c r="I24"/>
  <c r="I25"/>
  <c r="I20"/>
  <c r="I20" i="4"/>
  <c r="I21"/>
  <c r="I22"/>
  <c r="I24"/>
  <c r="I19"/>
  <c r="H25"/>
  <c r="G25"/>
  <c r="F25"/>
  <c r="H26" i="2"/>
  <c r="G26"/>
  <c r="G34" s="1"/>
  <c r="F26"/>
  <c r="F34" s="1"/>
  <c r="I24"/>
  <c r="I20"/>
  <c r="I21"/>
  <c r="I22"/>
  <c r="I23"/>
  <c r="I19"/>
  <c r="I26" s="1"/>
  <c r="I34" s="1"/>
  <c r="I15" i="5"/>
  <c r="I14"/>
  <c r="I13"/>
  <c r="I11"/>
  <c r="I12"/>
  <c r="J16"/>
  <c r="J31" s="1"/>
  <c r="H16"/>
  <c r="H31" s="1"/>
  <c r="G16"/>
  <c r="G31" s="1"/>
  <c r="F16"/>
  <c r="F31" s="1"/>
  <c r="I16" i="19"/>
  <c r="I15"/>
  <c r="I14"/>
  <c r="I13"/>
  <c r="I17" s="1"/>
  <c r="I28" s="1"/>
  <c r="I12"/>
  <c r="J17"/>
  <c r="J28" s="1"/>
  <c r="H17"/>
  <c r="H28" s="1"/>
  <c r="G17"/>
  <c r="G28" s="1"/>
  <c r="F17"/>
  <c r="F28" s="1"/>
  <c r="I15" i="11"/>
  <c r="I14"/>
  <c r="I13"/>
  <c r="I12"/>
  <c r="I11"/>
  <c r="J16"/>
  <c r="J32" s="1"/>
  <c r="H16"/>
  <c r="H32" s="1"/>
  <c r="G16"/>
  <c r="G32" s="1"/>
  <c r="F16"/>
  <c r="F32" s="1"/>
  <c r="I120" i="20" l="1"/>
  <c r="I69" i="32"/>
  <c r="I25" i="8"/>
  <c r="I26" i="6"/>
  <c r="I16" i="13"/>
  <c r="I33" s="1"/>
  <c r="I16" i="11"/>
  <c r="H30" i="12"/>
  <c r="I23" i="7"/>
  <c r="I17" i="3"/>
  <c r="I31" s="1"/>
  <c r="I16" i="5"/>
  <c r="I31" s="1"/>
  <c r="I26" i="11"/>
  <c r="I25" i="4"/>
  <c r="J17" i="12"/>
  <c r="J30" s="1"/>
  <c r="H17"/>
  <c r="G17"/>
  <c r="G30" s="1"/>
  <c r="F17"/>
  <c r="F30" s="1"/>
  <c r="I16"/>
  <c r="I15"/>
  <c r="I14"/>
  <c r="I13"/>
  <c r="I12"/>
  <c r="I17" s="1"/>
  <c r="I30" s="1"/>
  <c r="I16" i="8"/>
  <c r="I15"/>
  <c r="I14"/>
  <c r="I13"/>
  <c r="I12"/>
  <c r="J17"/>
  <c r="J33" s="1"/>
  <c r="H17"/>
  <c r="H33" s="1"/>
  <c r="G17"/>
  <c r="G33" s="1"/>
  <c r="F17"/>
  <c r="F33" s="1"/>
  <c r="J16" i="7"/>
  <c r="J29" s="1"/>
  <c r="H16"/>
  <c r="H29" s="1"/>
  <c r="G16"/>
  <c r="G29" s="1"/>
  <c r="F16"/>
  <c r="F29" s="1"/>
  <c r="I15"/>
  <c r="I14"/>
  <c r="I13"/>
  <c r="I12"/>
  <c r="I11"/>
  <c r="J17" i="6"/>
  <c r="J32" s="1"/>
  <c r="H17"/>
  <c r="H32" s="1"/>
  <c r="G17"/>
  <c r="G32" s="1"/>
  <c r="F17"/>
  <c r="F32" s="1"/>
  <c r="I16"/>
  <c r="I15"/>
  <c r="I14"/>
  <c r="I13"/>
  <c r="I12"/>
  <c r="I17" s="1"/>
  <c r="I15" i="4"/>
  <c r="I14"/>
  <c r="I13"/>
  <c r="I12"/>
  <c r="I11"/>
  <c r="J16"/>
  <c r="H16"/>
  <c r="G16"/>
  <c r="F16"/>
  <c r="J16" i="2"/>
  <c r="H16"/>
  <c r="G16"/>
  <c r="F16"/>
  <c r="I15"/>
  <c r="I14"/>
  <c r="I13"/>
  <c r="I12"/>
  <c r="I11"/>
  <c r="I32" i="11" l="1"/>
  <c r="I17" i="8"/>
  <c r="I33" s="1"/>
  <c r="I32" i="6"/>
  <c r="I16" i="7"/>
  <c r="I29" s="1"/>
  <c r="I16" i="4"/>
  <c r="I16" i="2"/>
  <c r="I16" i="1"/>
  <c r="I15"/>
  <c r="I14"/>
  <c r="I13"/>
  <c r="I12"/>
  <c r="H17"/>
  <c r="H38" s="1"/>
  <c r="G17"/>
  <c r="G38" s="1"/>
  <c r="F17"/>
  <c r="F38" s="1"/>
  <c r="J17" i="3"/>
  <c r="J31" s="1"/>
  <c r="J17" i="9"/>
  <c r="J31" s="1"/>
  <c r="J17" i="10"/>
  <c r="J32" s="1"/>
  <c r="F24" i="17"/>
  <c r="F18"/>
  <c r="G18"/>
  <c r="G24" s="1"/>
  <c r="H12"/>
  <c r="H13"/>
  <c r="H14"/>
  <c r="H15"/>
  <c r="H16"/>
  <c r="H17"/>
  <c r="I12" i="9"/>
  <c r="H17"/>
  <c r="H31" s="1"/>
  <c r="G17"/>
  <c r="H17" i="10"/>
  <c r="H32" s="1"/>
  <c r="G17"/>
  <c r="G32" s="1"/>
  <c r="E15" i="15"/>
  <c r="E17" s="1"/>
  <c r="E18" i="17"/>
  <c r="E24" s="1"/>
  <c r="E26" i="16"/>
  <c r="E17"/>
  <c r="E14"/>
  <c r="F17" i="9"/>
  <c r="F31" s="1"/>
  <c r="F17" i="10"/>
  <c r="F32" s="1"/>
  <c r="I17" i="9" l="1"/>
  <c r="I31" s="1"/>
  <c r="G31"/>
  <c r="I17" i="1"/>
  <c r="I38" s="1"/>
  <c r="H18" i="17"/>
  <c r="H24" s="1"/>
  <c r="I17" i="10"/>
  <c r="I32" s="1"/>
  <c r="I64" i="27" l="1"/>
  <c r="I79" s="1"/>
  <c r="J120" i="20" l="1"/>
  <c r="I18" i="39"/>
  <c r="I18" i="17"/>
  <c r="J100" i="20"/>
  <c r="J33"/>
  <c r="J30" i="1"/>
  <c r="J64" i="22"/>
</calcChain>
</file>

<file path=xl/sharedStrings.xml><?xml version="1.0" encoding="utf-8"?>
<sst xmlns="http://schemas.openxmlformats.org/spreadsheetml/2006/main" count="2954" uniqueCount="429">
  <si>
    <t>LBP Form No. 2</t>
  </si>
  <si>
    <t>PROGRAMMED APPROPRIATION AND OBLIGATION BY OBJECT OF EXPENDITURE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</si>
  <si>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</si>
  <si>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</si>
  <si>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</si>
  <si>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</si>
  <si>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</si>
  <si>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</si>
  <si>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</si>
  <si>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</si>
  <si>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</si>
  <si>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</si>
  <si>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</si>
  <si>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</si>
  <si>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</si>
  <si>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</si>
  <si>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</si>
  <si>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</si>
  <si>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</si>
  <si>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</si>
  <si>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</si>
  <si>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</si>
  <si>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</si>
  <si>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</si>
  <si>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</si>
  <si>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</si>
  <si>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</si>
  <si>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</si>
  <si>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</si>
  <si>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</si>
  <si>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</si>
  <si>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</si>
  <si>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Local Budget Officer</t>
  </si>
  <si>
    <t>Approved:</t>
  </si>
  <si>
    <t>Local Cheif Executive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</si>
  <si>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</si>
  <si>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</si>
  <si>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</si>
  <si>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</si>
  <si>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</si>
  <si>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</si>
  <si>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</si>
  <si>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</si>
  <si>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</si>
  <si>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Computer w/comp. Acc. (CeC)</t>
  </si>
  <si>
    <t>Printer - CeC</t>
  </si>
  <si>
    <t>TOTAL MOOE</t>
  </si>
  <si>
    <t>Total Capital Outlay</t>
  </si>
  <si>
    <t>Telephone Expenses - Mobile</t>
  </si>
  <si>
    <t>Traveling Expenses (collectors)</t>
  </si>
  <si>
    <t>Aircon</t>
  </si>
  <si>
    <t>Water Dispenser</t>
  </si>
  <si>
    <t>Steel Cabinet</t>
  </si>
  <si>
    <t>Table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</si>
  <si>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</si>
  <si>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R/M Motor Vehicle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</si>
  <si>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</si>
  <si>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t>Honorarium RTC</t>
  </si>
  <si>
    <t>Honorarium PPO</t>
  </si>
  <si>
    <t>Honorarium COMELEC</t>
  </si>
  <si>
    <t>TOTAL</t>
  </si>
  <si>
    <t>Training Expenses</t>
  </si>
  <si>
    <t>Office Supplies</t>
  </si>
  <si>
    <t>Sub-Total</t>
  </si>
  <si>
    <r>
      <t xml:space="preserve">Office: </t>
    </r>
    <r>
      <rPr>
        <u/>
        <sz val="11"/>
        <color theme="1"/>
        <rFont val="Calibri"/>
        <family val="2"/>
        <scheme val="minor"/>
      </rPr>
      <t>PNP</t>
    </r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</si>
  <si>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</si>
  <si>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</si>
  <si>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</si>
  <si>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LGU:Kalawit, Zamboanga del Norte</t>
  </si>
  <si>
    <t>EARL RYAN L. ESPRA</t>
  </si>
  <si>
    <t>IGNACIO M. CABUAL, JR.</t>
  </si>
  <si>
    <t xml:space="preserve"> </t>
  </si>
  <si>
    <t xml:space="preserve">        SALVADOR P. ANTOJADO, JR.</t>
  </si>
  <si>
    <t xml:space="preserve">              Department Head</t>
  </si>
  <si>
    <t xml:space="preserve">          MERLY C. MASUGBO</t>
  </si>
  <si>
    <t xml:space="preserve">           Department Head</t>
  </si>
  <si>
    <t xml:space="preserve">          RONNIE T. SOLOMON</t>
  </si>
  <si>
    <t xml:space="preserve">             Department Head</t>
  </si>
  <si>
    <t xml:space="preserve">             S. RUNEM M. BRILLANTES</t>
  </si>
  <si>
    <t xml:space="preserve">                 Department Head</t>
  </si>
  <si>
    <t xml:space="preserve">                  JOSEPHINE P. SILAGAN</t>
  </si>
  <si>
    <t xml:space="preserve">                        Department Head</t>
  </si>
  <si>
    <t xml:space="preserve">               GERMILIZA M. ALANO</t>
  </si>
  <si>
    <t xml:space="preserve">                   Department Head</t>
  </si>
  <si>
    <t xml:space="preserve">                BONIFACIA P. BANAO</t>
  </si>
  <si>
    <t xml:space="preserve">                  Department Head</t>
  </si>
  <si>
    <t xml:space="preserve">                MERLITA P. AMORA</t>
  </si>
  <si>
    <t xml:space="preserve">                LETICIA B. CUSTODIO</t>
  </si>
  <si>
    <t xml:space="preserve">               NENA B. LOZADA</t>
  </si>
  <si>
    <t xml:space="preserve">               Department Head</t>
  </si>
  <si>
    <t xml:space="preserve">       Department Head</t>
  </si>
  <si>
    <t xml:space="preserve">  </t>
  </si>
  <si>
    <t xml:space="preserve">          Department Head</t>
  </si>
  <si>
    <t>General Services</t>
  </si>
  <si>
    <t>Janitorial Services</t>
  </si>
  <si>
    <t>Printer - HRMO</t>
  </si>
  <si>
    <t>Computer w/complete Accessories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</si>
  <si>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</si>
  <si>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</si>
  <si>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</si>
  <si>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>LGU:</t>
    </r>
    <r>
      <rPr>
        <u/>
        <sz val="11"/>
        <color theme="1"/>
        <rFont val="Calibri"/>
        <family val="2"/>
        <scheme val="minor"/>
      </rPr>
      <t>Kalawit, Zamboanga del Norte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</si>
  <si>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</si>
  <si>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</si>
  <si>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</si>
  <si>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</si>
  <si>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</si>
  <si>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</si>
  <si>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</si>
  <si>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</si>
  <si>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</si>
  <si>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Economic Service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</si>
  <si>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</si>
  <si>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</si>
  <si>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</si>
  <si>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</si>
  <si>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</si>
  <si>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</si>
  <si>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</si>
  <si>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</si>
  <si>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</si>
  <si>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5-01-02         </t>
  </si>
  <si>
    <t xml:space="preserve">5-01-03         </t>
  </si>
  <si>
    <t xml:space="preserve">5-01-04         </t>
  </si>
  <si>
    <t xml:space="preserve">5-02-01         </t>
  </si>
  <si>
    <t xml:space="preserve">5-02-02         </t>
  </si>
  <si>
    <t xml:space="preserve">5-02-03         </t>
  </si>
  <si>
    <t xml:space="preserve">5-02-04         </t>
  </si>
  <si>
    <t xml:space="preserve">5-02-05         </t>
  </si>
  <si>
    <t xml:space="preserve">5-02-12         </t>
  </si>
  <si>
    <t xml:space="preserve">5-02-10         </t>
  </si>
  <si>
    <t xml:space="preserve">5-02-13         </t>
  </si>
  <si>
    <t xml:space="preserve">5-02-16         </t>
  </si>
  <si>
    <t xml:space="preserve">5-02-99         </t>
  </si>
  <si>
    <t>Property, Plant and Equipment</t>
  </si>
  <si>
    <t xml:space="preserve">1-07               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</si>
  <si>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</si>
  <si>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</si>
  <si>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</si>
  <si>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</si>
  <si>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</si>
  <si>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</si>
  <si>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</si>
  <si>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</si>
  <si>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</si>
  <si>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</si>
  <si>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</si>
  <si>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Fuel, Oil and Lubricants Expenses - Navara</t>
  </si>
  <si>
    <t>Electricity Expenses</t>
  </si>
  <si>
    <t>Telephone Expenses</t>
  </si>
  <si>
    <t>Internet Subscription Expenses - CeC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</si>
  <si>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</si>
  <si>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</si>
  <si>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</si>
  <si>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</si>
  <si>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</si>
  <si>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</si>
  <si>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</si>
  <si>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</si>
  <si>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</si>
  <si>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</si>
  <si>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</si>
  <si>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</si>
  <si>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</si>
  <si>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Buildings (Renovation of Office - HRMO)</t>
  </si>
  <si>
    <t>Computer w/ Complete Accessories - Library</t>
  </si>
  <si>
    <t>Other Machinery and Equipment (Biometric)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</si>
  <si>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</si>
  <si>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</si>
  <si>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</si>
  <si>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</si>
  <si>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</si>
  <si>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</si>
  <si>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</si>
  <si>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</si>
  <si>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</si>
  <si>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</si>
  <si>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</si>
  <si>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</si>
  <si>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</si>
  <si>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</si>
  <si>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</si>
  <si>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</si>
  <si>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5-02-10-030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</si>
  <si>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</si>
  <si>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</si>
  <si>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</si>
  <si>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</si>
  <si>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</si>
  <si>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</si>
  <si>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</si>
  <si>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</si>
  <si>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</si>
  <si>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</si>
  <si>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</si>
  <si>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</si>
  <si>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</si>
  <si>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</si>
  <si>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</si>
  <si>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</si>
  <si>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</si>
  <si>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</si>
  <si>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</si>
  <si>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</si>
  <si>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</si>
  <si>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</si>
  <si>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</si>
  <si>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</si>
  <si>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</si>
  <si>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</si>
  <si>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</si>
  <si>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</si>
  <si>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</si>
  <si>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</si>
  <si>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</si>
  <si>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</si>
  <si>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</si>
  <si>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</si>
  <si>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</si>
  <si>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</si>
  <si>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</si>
  <si>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</si>
  <si>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</si>
  <si>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</si>
  <si>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</si>
  <si>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</si>
  <si>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</si>
  <si>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</si>
  <si>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</si>
  <si>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</si>
  <si>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</si>
  <si>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</si>
  <si>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</si>
  <si>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</si>
  <si>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</si>
  <si>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</si>
  <si>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</si>
  <si>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1-07-04-010</t>
  </si>
  <si>
    <t>1-07-05-030</t>
  </si>
  <si>
    <t>1-07-05-990</t>
  </si>
  <si>
    <t>1-07-07-010</t>
  </si>
  <si>
    <t>Communication Equipment</t>
  </si>
  <si>
    <t>1-07-05-070</t>
  </si>
  <si>
    <t>MERLY C. MASUGBO</t>
  </si>
  <si>
    <t>Other Machinery and Equipment (Camera)</t>
  </si>
  <si>
    <t>Office Equipment (Aircon)</t>
  </si>
  <si>
    <t>Furniture and Fixtures (Filing Cabinet)</t>
  </si>
  <si>
    <t>Computer</t>
  </si>
  <si>
    <t>1-07-05-020</t>
  </si>
  <si>
    <t>Accountable Forms Expenses</t>
  </si>
  <si>
    <t>Fuel, Oil and Lubricants Expenses</t>
  </si>
  <si>
    <t>5-02-03-020</t>
  </si>
  <si>
    <t>Telephone Expenses - Landline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</si>
  <si>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</si>
  <si>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</si>
  <si>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</si>
  <si>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</si>
  <si>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</si>
  <si>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</si>
  <si>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</si>
  <si>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</si>
  <si>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Motor Vehicles</t>
  </si>
  <si>
    <t>1-07-06-010</t>
  </si>
  <si>
    <t>R/M - Machinery and Equipment (Cons. &amp; Heavy Equipment)</t>
  </si>
  <si>
    <t>Computer w/ Complete Accessories</t>
  </si>
  <si>
    <t>Office Equipment (Industrial Fan)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</si>
  <si>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</si>
  <si>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</si>
  <si>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</si>
  <si>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</si>
  <si>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</si>
  <si>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</si>
  <si>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</si>
  <si>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</si>
  <si>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</si>
  <si>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</si>
  <si>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Computer - Senior Citizen</t>
  </si>
  <si>
    <t>Buildings (Renovation of Office - Senior Citizen)</t>
  </si>
  <si>
    <t>2 dozen Ruby Chairs</t>
  </si>
  <si>
    <t>Office Table and Chairs</t>
  </si>
  <si>
    <t xml:space="preserve">       5-02-99</t>
  </si>
  <si>
    <t>Furniture and Fixture</t>
  </si>
  <si>
    <t>Cabinet</t>
  </si>
  <si>
    <t>Office Table</t>
  </si>
  <si>
    <t>Office Chairs</t>
  </si>
  <si>
    <t>Fuel Oil and Lubricants</t>
  </si>
  <si>
    <t>R/M Motor Vehicles</t>
  </si>
  <si>
    <t>Aircondition System</t>
  </si>
  <si>
    <t>Repair and Maintenance</t>
  </si>
  <si>
    <t>Other  Maintenance and Operating Expenses</t>
  </si>
  <si>
    <t xml:space="preserve">Office Equipment </t>
  </si>
  <si>
    <t>Typewriter</t>
  </si>
  <si>
    <t>Office Table/Chairs</t>
  </si>
  <si>
    <t>Binder</t>
  </si>
  <si>
    <t>2 Steel Cabinet</t>
  </si>
  <si>
    <t>Accountable Forms (BRGY.)</t>
  </si>
  <si>
    <t>Swivel Chair</t>
  </si>
  <si>
    <t>Vault HP</t>
  </si>
  <si>
    <t>Laptop (Lift/Esre) New SPECS.</t>
  </si>
  <si>
    <t>Machinery</t>
  </si>
  <si>
    <t>1-07-05-010</t>
  </si>
  <si>
    <t>1 Unit Powersaw</t>
  </si>
  <si>
    <t>Subsidies - Others-MAFC Traveling</t>
  </si>
  <si>
    <t>Refrigerator</t>
  </si>
  <si>
    <t>Office Equipment</t>
  </si>
  <si>
    <t>2 of 2</t>
  </si>
  <si>
    <t>Annex D        3 of 1</t>
  </si>
  <si>
    <t>3 of 2</t>
  </si>
  <si>
    <t>3 of 3</t>
  </si>
  <si>
    <t>2 of 1</t>
  </si>
  <si>
    <t xml:space="preserve">2 of 1 </t>
  </si>
  <si>
    <t>Office: DILG</t>
  </si>
  <si>
    <t>Postage and Deliveries</t>
  </si>
  <si>
    <t>Laptop (New SPECS)</t>
  </si>
  <si>
    <t xml:space="preserve">       Jobs Fair</t>
  </si>
  <si>
    <t xml:space="preserve">      Capability Building/Livelihood Skills Training</t>
  </si>
  <si>
    <t>Other Maintenance and Other Operating Expenses</t>
  </si>
  <si>
    <t>Honorarium PNP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</si>
  <si>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</si>
  <si>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</si>
  <si>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</si>
  <si>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</si>
  <si>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</si>
  <si>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</si>
  <si>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</si>
  <si>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R/M Internet Mat. Connections</t>
  </si>
  <si>
    <t>SPES Wages</t>
  </si>
  <si>
    <t>R/M Motor Vehicles - Hilux</t>
  </si>
  <si>
    <t>Burial and Medical Assistant</t>
  </si>
  <si>
    <t>PESO Program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</si>
  <si>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</si>
  <si>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</si>
  <si>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</si>
  <si>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</si>
  <si>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</si>
  <si>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</si>
  <si>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</si>
  <si>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</si>
  <si>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  RPT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</si>
  <si>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</si>
  <si>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</si>
  <si>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</si>
  <si>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</si>
  <si>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</si>
  <si>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</si>
  <si>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</si>
  <si>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</si>
  <si>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</si>
  <si>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</si>
  <si>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5-02-03-010-1</t>
  </si>
  <si>
    <t>5-02-12-040-1</t>
  </si>
  <si>
    <t>5-02-12-040-2</t>
  </si>
  <si>
    <t>5-02-12-040-3</t>
  </si>
  <si>
    <t>Municipal Budget Officer</t>
  </si>
  <si>
    <t xml:space="preserve">     1 Unit Water Dispenser LDRRMO</t>
  </si>
  <si>
    <t xml:space="preserve">     1 Unit Computer w/ complete Accessories</t>
  </si>
  <si>
    <t xml:space="preserve">     Installation of Signage</t>
  </si>
  <si>
    <t xml:space="preserve">     Computer W/Acc. - LDRRMO</t>
  </si>
  <si>
    <t xml:space="preserve">     Purchase of Plastic Curtain w/UPS</t>
  </si>
  <si>
    <t xml:space="preserve">     Purchase of Plastic Water Tank (LDRRMO)</t>
  </si>
  <si>
    <t xml:space="preserve">     Cabinet/Shelves-LDRRMO</t>
  </si>
  <si>
    <t xml:space="preserve">     Office Table and Chairs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</si>
  <si>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</si>
  <si>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</si>
  <si>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</si>
  <si>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</si>
  <si>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</si>
  <si>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</si>
  <si>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</si>
  <si>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</si>
  <si>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</si>
  <si>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</si>
  <si>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</si>
  <si>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1-07-05-030-4</t>
  </si>
  <si>
    <t>1-07-07-010-2</t>
  </si>
  <si>
    <t>1-07-05-020-4</t>
  </si>
  <si>
    <t>1-07-05-010-1</t>
  </si>
  <si>
    <t>1-07-05-010-2</t>
  </si>
  <si>
    <t xml:space="preserve">       Other MOOE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</si>
  <si>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</si>
  <si>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</si>
  <si>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</si>
  <si>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 xml:space="preserve">       Buntis Congress</t>
  </si>
  <si>
    <t>5-02-99-990-9</t>
  </si>
  <si>
    <t>5-02-99-990-10</t>
  </si>
  <si>
    <t>5-02-99-990-12</t>
  </si>
  <si>
    <t>5-02-99-990-13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</si>
  <si>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</si>
  <si>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</si>
  <si>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</si>
  <si>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</si>
  <si>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</si>
  <si>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</si>
  <si>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Emergency Assistance</t>
  </si>
  <si>
    <t>Pantawid Pamilyang Filipino</t>
  </si>
  <si>
    <t>Philhealth for Indigent</t>
  </si>
  <si>
    <t>Child Protection Program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</si>
  <si>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</si>
  <si>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</si>
  <si>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</si>
  <si>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</si>
  <si>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</si>
  <si>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</si>
  <si>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</si>
  <si>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</si>
  <si>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</si>
  <si>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 xml:space="preserve">      Office Supplies Expenses - PESO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</si>
  <si>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</si>
  <si>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</si>
  <si>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</si>
  <si>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</si>
  <si>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</si>
  <si>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</si>
  <si>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</si>
  <si>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</si>
  <si>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</si>
  <si>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1-07-05-020-11</t>
  </si>
  <si>
    <t>1 Unit Powerwash 1.5</t>
  </si>
  <si>
    <t>Storage/Steel Cabinet</t>
  </si>
  <si>
    <t>Weighing Scale</t>
  </si>
  <si>
    <t>1-07-05-010-3</t>
  </si>
  <si>
    <t>Office Equipment (Freezer)</t>
  </si>
  <si>
    <t>1-07-05-020-9</t>
  </si>
  <si>
    <t>5-02-12-040-4</t>
  </si>
  <si>
    <t>5-02-12-040-5</t>
  </si>
  <si>
    <t xml:space="preserve">Donations 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</si>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</sst>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4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43" fontId="0" fillId="0" borderId="11" xfId="1" applyFont="1" applyBorder="1"/>
    <xf numFmtId="0" fontId="1" fillId="0" borderId="0" xfId="0" applyFont="1" applyFill="1" applyBorder="1"/>
    <xf numFmtId="43" fontId="0" fillId="0" borderId="10" xfId="1" applyFont="1" applyBorder="1"/>
    <xf numFmtId="43" fontId="4" fillId="0" borderId="11" xfId="1" applyFont="1" applyBorder="1"/>
    <xf numFmtId="43" fontId="5" fillId="0" borderId="12" xfId="1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43" fontId="2" fillId="0" borderId="11" xfId="1" applyFont="1" applyBorder="1"/>
    <xf numFmtId="43" fontId="0" fillId="0" borderId="0" xfId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43" fontId="0" fillId="0" borderId="11" xfId="1" applyFont="1" applyBorder="1" applyAlignment="1"/>
    <xf numFmtId="0" fontId="0" fillId="0" borderId="0" xfId="0" applyFont="1" applyFill="1" applyBorder="1" applyAlignment="1"/>
    <xf numFmtId="43" fontId="0" fillId="0" borderId="11" xfId="1" applyFont="1" applyFill="1" applyBorder="1" applyAlignment="1"/>
    <xf numFmtId="0" fontId="1" fillId="0" borderId="0" xfId="0" applyFont="1" applyBorder="1" applyAlignment="1"/>
    <xf numFmtId="43" fontId="4" fillId="0" borderId="11" xfId="1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/>
    <xf numFmtId="43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8" xfId="0" applyFont="1" applyBorder="1"/>
    <xf numFmtId="0" fontId="0" fillId="0" borderId="12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/>
    <xf numFmtId="43" fontId="0" fillId="0" borderId="2" xfId="1" applyFont="1" applyBorder="1"/>
    <xf numFmtId="0" fontId="0" fillId="0" borderId="11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0" fillId="0" borderId="0" xfId="1" applyFont="1" applyAlignment="1"/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0" xfId="1" applyFont="1" applyBorder="1" applyAlignme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7" fillId="0" borderId="11" xfId="1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3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43" fontId="4" fillId="0" borderId="0" xfId="1" applyFont="1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0" xfId="1" applyFont="1" applyBorder="1"/>
    <xf numFmtId="43" fontId="4" fillId="0" borderId="0" xfId="1" applyFont="1" applyBorder="1"/>
    <xf numFmtId="0" fontId="1" fillId="0" borderId="2" xfId="0" applyFont="1" applyBorder="1"/>
    <xf numFmtId="43" fontId="4" fillId="0" borderId="22" xfId="1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3" fontId="1" fillId="0" borderId="11" xfId="1" applyFont="1" applyBorder="1" applyAlignment="1"/>
    <xf numFmtId="43" fontId="2" fillId="0" borderId="11" xfId="1" applyFont="1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3" fillId="0" borderId="11" xfId="1" applyFont="1" applyBorder="1"/>
    <xf numFmtId="43" fontId="3" fillId="0" borderId="11" xfId="1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0" xfId="1" applyFont="1" applyBorder="1" applyAlignment="1">
      <alignment horizontal="left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43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11" xfId="1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/>
    <xf numFmtId="43" fontId="5" fillId="0" borderId="1" xfId="1" applyFont="1" applyBorder="1"/>
    <xf numFmtId="43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3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43" fontId="11" fillId="0" borderId="23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43" fontId="5" fillId="0" borderId="23" xfId="1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3" fontId="2" fillId="0" borderId="2" xfId="1" applyFont="1" applyBorder="1"/>
    <xf numFmtId="43" fontId="2" fillId="0" borderId="2" xfId="1" applyFont="1" applyBorder="1" applyAlignment="1"/>
    <xf numFmtId="43" fontId="0" fillId="0" borderId="2" xfId="1" applyFont="1" applyBorder="1" applyAlignment="1"/>
    <xf numFmtId="0" fontId="1" fillId="0" borderId="8" xfId="0" applyFont="1" applyBorder="1" applyAlignment="1"/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center"/>
    </xf>
    <xf numFmtId="43" fontId="2" fillId="0" borderId="8" xfId="1" applyFont="1" applyBorder="1"/>
    <xf numFmtId="43" fontId="0" fillId="0" borderId="8" xfId="1" applyFont="1" applyBorder="1" applyAlignment="1"/>
    <xf numFmtId="0" fontId="0" fillId="0" borderId="2" xfId="0" applyFont="1" applyBorder="1" applyAlignment="1"/>
    <xf numFmtId="43" fontId="2" fillId="0" borderId="0" xfId="1" applyFont="1" applyBorder="1"/>
    <xf numFmtId="0" fontId="0" fillId="0" borderId="8" xfId="0" applyFont="1" applyBorder="1" applyAlignment="1"/>
    <xf numFmtId="43" fontId="1" fillId="0" borderId="10" xfId="1" applyFont="1" applyBorder="1" applyAlignment="1"/>
    <xf numFmtId="0" fontId="0" fillId="0" borderId="7" xfId="0" applyFont="1" applyBorder="1" applyAlignment="1"/>
    <xf numFmtId="43" fontId="4" fillId="0" borderId="12" xfId="1" applyFont="1" applyBorder="1"/>
    <xf numFmtId="0" fontId="1" fillId="0" borderId="3" xfId="0" applyFont="1" applyBorder="1"/>
    <xf numFmtId="43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13" fillId="0" borderId="8" xfId="1" applyFont="1" applyBorder="1" applyAlignment="1">
      <alignment horizontal="right"/>
    </xf>
    <xf numFmtId="43" fontId="14" fillId="0" borderId="0" xfId="1" applyFont="1" applyAlignment="1">
      <alignment horizontal="left"/>
    </xf>
    <xf numFmtId="43" fontId="4" fillId="0" borderId="2" xfId="1" applyFont="1" applyBorder="1"/>
    <xf numFmtId="43" fontId="4" fillId="0" borderId="8" xfId="1" applyFont="1" applyBorder="1"/>
    <xf numFmtId="0" fontId="0" fillId="0" borderId="4" xfId="0" applyFont="1" applyBorder="1"/>
    <xf numFmtId="43" fontId="3" fillId="0" borderId="0" xfId="1" applyFont="1" applyAlignment="1">
      <alignment horizontal="right"/>
    </xf>
    <xf numFmtId="43" fontId="16" fillId="0" borderId="0" xfId="1" applyFont="1" applyBorder="1" applyAlignment="1">
      <alignment horizontal="right"/>
    </xf>
    <xf numFmtId="43" fontId="13" fillId="0" borderId="0" xfId="1" applyFont="1" applyAlignment="1">
      <alignment horizontal="right"/>
    </xf>
    <xf numFmtId="43" fontId="4" fillId="0" borderId="10" xfId="1" applyFont="1" applyBorder="1"/>
    <xf numFmtId="0" fontId="13" fillId="0" borderId="0" xfId="0" applyFont="1" applyAlignment="1">
      <alignment horizontal="right"/>
    </xf>
    <xf numFmtId="43" fontId="3" fillId="0" borderId="2" xfId="1" applyFont="1" applyBorder="1"/>
    <xf numFmtId="43" fontId="3" fillId="0" borderId="8" xfId="1" applyFont="1" applyBorder="1"/>
    <xf numFmtId="43" fontId="17" fillId="0" borderId="23" xfId="1" applyFont="1" applyBorder="1" applyAlignment="1"/>
    <xf numFmtId="0" fontId="12" fillId="0" borderId="0" xfId="0" applyFont="1" applyAlignment="1">
      <alignment horizontal="right"/>
    </xf>
    <xf numFmtId="43" fontId="15" fillId="0" borderId="8" xfId="1" applyFont="1" applyBorder="1" applyAlignment="1">
      <alignment horizontal="right"/>
    </xf>
    <xf numFmtId="43" fontId="0" fillId="0" borderId="8" xfId="1" applyFont="1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43" fontId="5" fillId="0" borderId="23" xfId="0" applyNumberFormat="1" applyFont="1" applyBorder="1"/>
    <xf numFmtId="43" fontId="4" fillId="0" borderId="0" xfId="1" applyFont="1"/>
    <xf numFmtId="43" fontId="15" fillId="0" borderId="0" xfId="1" applyFont="1" applyBorder="1" applyAlignment="1">
      <alignment horizontal="right"/>
    </xf>
    <xf numFmtId="43" fontId="4" fillId="0" borderId="12" xfId="1" applyFont="1" applyBorder="1" applyAlignment="1"/>
    <xf numFmtId="43" fontId="3" fillId="0" borderId="0" xfId="1" applyFont="1" applyBorder="1"/>
    <xf numFmtId="43" fontId="4" fillId="0" borderId="6" xfId="1" applyFont="1" applyBorder="1" applyAlignment="1"/>
    <xf numFmtId="43" fontId="7" fillId="0" borderId="11" xfId="1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43" fontId="8" fillId="0" borderId="11" xfId="1" applyFont="1" applyBorder="1" applyAlignment="1">
      <alignment horizontal="center"/>
    </xf>
    <xf numFmtId="43" fontId="8" fillId="0" borderId="12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/>
    <xf numFmtId="43" fontId="18" fillId="0" borderId="8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0" fontId="0" fillId="0" borderId="10" xfId="0" applyBorder="1"/>
    <xf numFmtId="43" fontId="4" fillId="0" borderId="1" xfId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0" fillId="0" borderId="0" xfId="0" applyNumberFormat="1" applyFont="1" applyAlignment="1"/>
    <xf numFmtId="0" fontId="0" fillId="0" borderId="0" xfId="0" applyBorder="1" applyAlignment="1">
      <alignment horizontal="left"/>
    </xf>
    <xf numFmtId="43" fontId="5" fillId="0" borderId="23" xfId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43" fontId="2" fillId="0" borderId="5" xfId="1" applyFont="1" applyFill="1" applyBorder="1"/>
    <xf numFmtId="43" fontId="1" fillId="0" borderId="0" xfId="1" applyFont="1" applyBorder="1"/>
    <xf numFmtId="43" fontId="2" fillId="0" borderId="11" xfId="1" applyFont="1" applyFill="1" applyBorder="1"/>
    <xf numFmtId="43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43" fontId="2" fillId="0" borderId="0" xfId="1" applyFont="1"/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8" xfId="0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43" fontId="2" fillId="0" borderId="11" xfId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4"/>
  <sheetViews>
    <sheetView topLeftCell="B1" workbookViewId="0">
      <selection activeCell="B17" sqref="A17:XFD17"/>
    </sheetView>
  </sheetViews>
  <sheetFormatPr defaultRowHeight="14.1" customHeight="1"/>
  <cols>
    <col min="1" max="3" width="4.28515625" style="47" customWidth="1"/>
    <col min="4" max="4" width="44.28515625" style="47" customWidth="1"/>
    <col min="5" max="5" width="14.28515625" style="33" customWidth="1"/>
    <col min="6" max="10" width="17.140625" style="117" customWidth="1"/>
    <col min="11" max="11" width="15" style="117" customWidth="1"/>
    <col min="12" max="12" width="9.140625" style="47" customWidth="1"/>
    <col min="13" max="16384" width="9.140625" style="47"/>
  </cols>
  <sheetData>
    <row r="1" spans="1:10" ht="12.95" customHeight="1">
      <c r="A1" s="47" t="s">
        <v>0</v>
      </c>
      <c r="J1" s="62" t="s">
        <v>28</v>
      </c>
    </row>
    <row r="2" spans="1:10" ht="12.95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2.95" customHeight="1">
      <c r="A3" s="507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2.95" customHeight="1" thickBot="1">
      <c r="A4" s="493" t="s">
        <v>98</v>
      </c>
      <c r="B4" s="504"/>
      <c r="C4" s="504"/>
      <c r="D4" s="504"/>
    </row>
    <row r="5" spans="1:10" ht="12.95" customHeight="1" thickBot="1">
      <c r="A5" s="36"/>
      <c r="B5" s="37"/>
      <c r="C5" s="37"/>
      <c r="D5" s="37"/>
      <c r="E5" s="38"/>
      <c r="F5" s="118"/>
      <c r="G5" s="510" t="s">
        <v>21</v>
      </c>
      <c r="H5" s="510"/>
      <c r="I5" s="510"/>
      <c r="J5" s="512" t="s">
        <v>26</v>
      </c>
    </row>
    <row r="6" spans="1:10" ht="12.95" customHeight="1">
      <c r="A6" s="39"/>
      <c r="B6" s="40"/>
      <c r="C6" s="40"/>
      <c r="D6" s="40"/>
      <c r="E6" s="513" t="s">
        <v>18</v>
      </c>
      <c r="F6" s="119" t="s">
        <v>19</v>
      </c>
      <c r="G6" s="119" t="s">
        <v>22</v>
      </c>
      <c r="H6" s="119" t="s">
        <v>23</v>
      </c>
      <c r="I6" s="511" t="s">
        <v>24</v>
      </c>
      <c r="J6" s="511"/>
    </row>
    <row r="7" spans="1:10" ht="12.95" customHeight="1">
      <c r="A7" s="508" t="s">
        <v>2</v>
      </c>
      <c r="B7" s="509"/>
      <c r="C7" s="509"/>
      <c r="D7" s="509"/>
      <c r="E7" s="513"/>
      <c r="F7" s="119" t="s">
        <v>20</v>
      </c>
      <c r="G7" s="119" t="s">
        <v>20</v>
      </c>
      <c r="H7" s="119" t="s">
        <v>25</v>
      </c>
      <c r="I7" s="511"/>
      <c r="J7" s="119" t="s">
        <v>27</v>
      </c>
    </row>
    <row r="8" spans="1:10" ht="12.95" customHeight="1" thickBot="1">
      <c r="A8" s="505">
        <v>1</v>
      </c>
      <c r="B8" s="506"/>
      <c r="C8" s="506"/>
      <c r="D8" s="506"/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</row>
    <row r="9" spans="1:10" ht="12.95" customHeight="1">
      <c r="A9" s="48"/>
      <c r="B9" s="49"/>
      <c r="C9" s="49"/>
      <c r="D9" s="50"/>
      <c r="E9" s="43"/>
      <c r="F9" s="51"/>
      <c r="G9" s="51"/>
      <c r="H9" s="51"/>
      <c r="I9" s="51"/>
      <c r="J9" s="51"/>
    </row>
    <row r="10" spans="1:10" ht="12.95" customHeight="1">
      <c r="A10" s="503" t="s">
        <v>99</v>
      </c>
      <c r="B10" s="498"/>
      <c r="C10" s="498"/>
      <c r="D10" s="499"/>
      <c r="E10" s="43"/>
      <c r="F10" s="51"/>
      <c r="G10" s="51"/>
      <c r="H10" s="51"/>
      <c r="I10" s="51"/>
      <c r="J10" s="51"/>
    </row>
    <row r="11" spans="1:10" ht="12.95" customHeight="1">
      <c r="A11" s="48"/>
      <c r="B11" s="504" t="s">
        <v>3</v>
      </c>
      <c r="C11" s="504"/>
      <c r="D11" s="497"/>
      <c r="E11" s="43"/>
      <c r="G11" s="51"/>
      <c r="H11" s="51"/>
      <c r="I11" s="51"/>
      <c r="J11" s="51"/>
    </row>
    <row r="12" spans="1:10" ht="12.95" customHeight="1">
      <c r="A12" s="48"/>
      <c r="B12" s="49"/>
      <c r="C12" s="504" t="s">
        <v>4</v>
      </c>
      <c r="D12" s="497"/>
      <c r="E12" s="141" t="s">
        <v>118</v>
      </c>
      <c r="F12" s="51">
        <v>1931047.37</v>
      </c>
      <c r="G12" s="51">
        <v>1051840.57</v>
      </c>
      <c r="H12" s="51">
        <v>1192435.43</v>
      </c>
      <c r="I12" s="51">
        <f>SUM(G12:H12)</f>
        <v>2244276</v>
      </c>
      <c r="J12" s="51">
        <v>2508384</v>
      </c>
    </row>
    <row r="13" spans="1:10" ht="12.95" customHeight="1">
      <c r="A13" s="48"/>
      <c r="B13" s="504" t="s">
        <v>5</v>
      </c>
      <c r="C13" s="504"/>
      <c r="D13" s="497"/>
      <c r="E13" s="149" t="s">
        <v>120</v>
      </c>
      <c r="F13" s="51">
        <v>357831</v>
      </c>
      <c r="G13" s="51">
        <v>306832</v>
      </c>
      <c r="H13" s="51">
        <v>276214</v>
      </c>
      <c r="I13" s="51">
        <f>SUM(G13:H13)</f>
        <v>583046</v>
      </c>
      <c r="J13" s="51">
        <v>671564</v>
      </c>
    </row>
    <row r="14" spans="1:10" ht="12.95" customHeight="1">
      <c r="A14" s="48"/>
      <c r="C14" s="504" t="s">
        <v>6</v>
      </c>
      <c r="D14" s="497"/>
      <c r="E14" s="141" t="s">
        <v>119</v>
      </c>
      <c r="F14" s="51">
        <v>242000</v>
      </c>
      <c r="G14" s="51">
        <v>120000</v>
      </c>
      <c r="H14" s="51">
        <v>144000</v>
      </c>
      <c r="I14" s="51">
        <f>SUM(G14:H14)</f>
        <v>264000</v>
      </c>
      <c r="J14" s="51">
        <v>312000</v>
      </c>
    </row>
    <row r="15" spans="1:10" ht="12.95" customHeight="1">
      <c r="A15" s="48"/>
      <c r="C15" s="504" t="s">
        <v>97</v>
      </c>
      <c r="D15" s="497"/>
      <c r="E15" s="149" t="s">
        <v>121</v>
      </c>
      <c r="F15" s="51">
        <v>305375.59999999998</v>
      </c>
      <c r="G15" s="51">
        <v>164041.15</v>
      </c>
      <c r="H15" s="51">
        <v>188734.85</v>
      </c>
      <c r="I15" s="51">
        <f>SUM(G15:H15)</f>
        <v>352776</v>
      </c>
      <c r="J15" s="51">
        <v>393608</v>
      </c>
    </row>
    <row r="16" spans="1:10" ht="12.95" customHeight="1">
      <c r="A16" s="48"/>
      <c r="B16" s="49"/>
      <c r="C16" s="496" t="s">
        <v>7</v>
      </c>
      <c r="D16" s="497"/>
      <c r="E16" s="149" t="s">
        <v>122</v>
      </c>
      <c r="F16" s="51">
        <v>160831</v>
      </c>
      <c r="G16" s="51">
        <v>0</v>
      </c>
      <c r="H16" s="51">
        <v>55000</v>
      </c>
      <c r="I16" s="51">
        <f>SUM(G16:H16)</f>
        <v>55000</v>
      </c>
      <c r="J16" s="51">
        <v>65000</v>
      </c>
    </row>
    <row r="17" spans="1:10" ht="12.95" customHeight="1">
      <c r="A17" s="48"/>
      <c r="B17" s="498" t="s">
        <v>135</v>
      </c>
      <c r="C17" s="498"/>
      <c r="D17" s="499"/>
      <c r="E17" s="43"/>
      <c r="F17" s="55">
        <f>SUM(F12:F16)</f>
        <v>2997084.97</v>
      </c>
      <c r="G17" s="55">
        <f>SUM(G12:G16)</f>
        <v>1642713.72</v>
      </c>
      <c r="H17" s="55">
        <f>SUM(H12:H16)</f>
        <v>1856384.28</v>
      </c>
      <c r="I17" s="55">
        <f>SUM(I12:I16)</f>
        <v>3499098</v>
      </c>
      <c r="J17" s="55">
        <f>SUM(J12:J16)</f>
        <v>3950556</v>
      </c>
    </row>
    <row r="18" spans="1:10" ht="7.5" customHeight="1">
      <c r="A18" s="48"/>
      <c r="B18" s="54"/>
      <c r="C18" s="49"/>
      <c r="E18" s="113"/>
      <c r="F18" s="55"/>
      <c r="G18" s="55"/>
      <c r="H18" s="55"/>
      <c r="I18" s="55"/>
      <c r="J18" s="55"/>
    </row>
    <row r="19" spans="1:10" ht="12.95" customHeight="1">
      <c r="A19" s="56" t="s">
        <v>8</v>
      </c>
      <c r="B19" s="49"/>
      <c r="D19" s="50"/>
      <c r="E19" s="43"/>
      <c r="F19" s="51"/>
      <c r="G19" s="51"/>
      <c r="H19" s="51"/>
      <c r="I19" s="51"/>
      <c r="J19" s="51"/>
    </row>
    <row r="20" spans="1:10" ht="12.95" customHeight="1">
      <c r="A20" s="56"/>
      <c r="B20" s="493" t="s">
        <v>9</v>
      </c>
      <c r="C20" s="504"/>
      <c r="D20" s="497"/>
      <c r="E20" s="149" t="s">
        <v>123</v>
      </c>
      <c r="F20" s="51">
        <v>337990.78</v>
      </c>
      <c r="G20" s="51">
        <v>113663.78</v>
      </c>
      <c r="H20" s="51">
        <v>168459.37</v>
      </c>
      <c r="I20" s="51">
        <f t="shared" ref="I20:I29" si="0">SUM(G20:H20)</f>
        <v>282123.15000000002</v>
      </c>
      <c r="J20" s="51">
        <v>282500</v>
      </c>
    </row>
    <row r="21" spans="1:10" ht="12.95" customHeight="1">
      <c r="A21" s="56"/>
      <c r="B21" s="493" t="s">
        <v>10</v>
      </c>
      <c r="C21" s="504"/>
      <c r="D21" s="497"/>
      <c r="E21" s="149" t="s">
        <v>124</v>
      </c>
      <c r="F21" s="51">
        <v>593715.5</v>
      </c>
      <c r="G21" s="51">
        <v>57710</v>
      </c>
      <c r="H21" s="51">
        <v>56240</v>
      </c>
      <c r="I21" s="51">
        <f t="shared" si="0"/>
        <v>113950</v>
      </c>
      <c r="J21" s="51">
        <v>215000</v>
      </c>
    </row>
    <row r="22" spans="1:10" ht="12.95" customHeight="1">
      <c r="A22" s="56"/>
      <c r="B22" s="493" t="s">
        <v>11</v>
      </c>
      <c r="C22" s="504"/>
      <c r="D22" s="497"/>
      <c r="E22" s="149" t="s">
        <v>125</v>
      </c>
      <c r="F22" s="51">
        <v>1019843.9</v>
      </c>
      <c r="G22" s="51">
        <v>382017.2</v>
      </c>
      <c r="H22" s="51">
        <v>436957.8</v>
      </c>
      <c r="I22" s="51">
        <f t="shared" si="0"/>
        <v>818975</v>
      </c>
      <c r="J22" s="51">
        <v>960000</v>
      </c>
    </row>
    <row r="23" spans="1:10" ht="12.95" customHeight="1">
      <c r="A23" s="56"/>
      <c r="B23" s="493" t="s">
        <v>12</v>
      </c>
      <c r="C23" s="504"/>
      <c r="D23" s="497"/>
      <c r="E23" s="149" t="s">
        <v>126</v>
      </c>
      <c r="F23" s="51">
        <v>727612.28</v>
      </c>
      <c r="G23" s="51">
        <v>343294.59</v>
      </c>
      <c r="H23" s="51">
        <v>276298.89</v>
      </c>
      <c r="I23" s="51">
        <f t="shared" si="0"/>
        <v>619593.48</v>
      </c>
      <c r="J23" s="51">
        <v>700000</v>
      </c>
    </row>
    <row r="24" spans="1:10" ht="12.95" customHeight="1">
      <c r="A24" s="56"/>
      <c r="B24" s="493" t="s">
        <v>113</v>
      </c>
      <c r="C24" s="504"/>
      <c r="D24" s="497"/>
      <c r="E24" s="149" t="s">
        <v>127</v>
      </c>
      <c r="F24" s="51">
        <v>81689.97</v>
      </c>
      <c r="G24" s="51">
        <v>35225.53</v>
      </c>
      <c r="H24" s="51">
        <v>25324.47</v>
      </c>
      <c r="I24" s="51">
        <f t="shared" si="0"/>
        <v>60550</v>
      </c>
      <c r="J24" s="51">
        <v>76600</v>
      </c>
    </row>
    <row r="25" spans="1:10" ht="12.95" customHeight="1">
      <c r="A25" s="56"/>
      <c r="B25" s="493" t="s">
        <v>13</v>
      </c>
      <c r="C25" s="493"/>
      <c r="D25" s="494"/>
      <c r="E25" s="149" t="s">
        <v>129</v>
      </c>
      <c r="F25" s="51">
        <v>897181.03</v>
      </c>
      <c r="G25" s="51">
        <v>58145.36</v>
      </c>
      <c r="H25" s="51">
        <v>44429.56</v>
      </c>
      <c r="I25" s="51">
        <f t="shared" si="0"/>
        <v>102574.92</v>
      </c>
      <c r="J25" s="51">
        <v>300000</v>
      </c>
    </row>
    <row r="26" spans="1:10" ht="12.95" customHeight="1">
      <c r="A26" s="56"/>
      <c r="B26" s="495" t="s">
        <v>93</v>
      </c>
      <c r="C26" s="496"/>
      <c r="D26" s="497"/>
      <c r="E26" s="149" t="s">
        <v>128</v>
      </c>
      <c r="F26" s="51">
        <v>2841570.61</v>
      </c>
      <c r="G26" s="51">
        <v>2070088.25</v>
      </c>
      <c r="H26" s="51">
        <v>1048811.75</v>
      </c>
      <c r="I26" s="51">
        <f t="shared" si="0"/>
        <v>3118900</v>
      </c>
      <c r="J26" s="51">
        <v>2172500</v>
      </c>
    </row>
    <row r="27" spans="1:10" ht="12.95" customHeight="1">
      <c r="A27" s="56"/>
      <c r="B27" s="493" t="s">
        <v>14</v>
      </c>
      <c r="C27" s="493"/>
      <c r="D27" s="494"/>
      <c r="E27" s="149" t="s">
        <v>130</v>
      </c>
      <c r="F27" s="51">
        <v>1602201.7</v>
      </c>
      <c r="G27" s="51">
        <v>646614.01</v>
      </c>
      <c r="H27" s="51">
        <v>512785.99</v>
      </c>
      <c r="I27" s="51">
        <f t="shared" si="0"/>
        <v>1159400</v>
      </c>
      <c r="J27" s="51">
        <v>1005000</v>
      </c>
    </row>
    <row r="28" spans="1:10" ht="12.95" customHeight="1">
      <c r="A28" s="56"/>
      <c r="B28" s="493" t="s">
        <v>114</v>
      </c>
      <c r="C28" s="504"/>
      <c r="D28" s="497"/>
      <c r="E28" s="149" t="s">
        <v>131</v>
      </c>
      <c r="F28" s="51">
        <v>423765.46</v>
      </c>
      <c r="G28" s="51">
        <v>259057.2</v>
      </c>
      <c r="H28" s="51">
        <v>28442.799999999999</v>
      </c>
      <c r="I28" s="51">
        <f t="shared" si="0"/>
        <v>287500</v>
      </c>
      <c r="J28" s="51">
        <v>479850</v>
      </c>
    </row>
    <row r="29" spans="1:10" ht="12.95" customHeight="1">
      <c r="A29" s="56"/>
      <c r="B29" s="493" t="s">
        <v>115</v>
      </c>
      <c r="C29" s="504"/>
      <c r="D29" s="497"/>
      <c r="E29" s="149" t="s">
        <v>132</v>
      </c>
      <c r="F29" s="51">
        <v>2035939.51</v>
      </c>
      <c r="G29" s="51">
        <v>1169195.45</v>
      </c>
      <c r="H29" s="51">
        <v>968238</v>
      </c>
      <c r="I29" s="51">
        <f t="shared" si="0"/>
        <v>2137433.4500000002</v>
      </c>
      <c r="J29" s="51">
        <v>3709000</v>
      </c>
    </row>
    <row r="30" spans="1:10" ht="12.95" customHeight="1">
      <c r="A30" s="56"/>
      <c r="B30" s="498" t="s">
        <v>136</v>
      </c>
      <c r="C30" s="498"/>
      <c r="D30" s="499"/>
      <c r="E30" s="140"/>
      <c r="F30" s="55">
        <f>SUM(F20:F29)</f>
        <v>10561510.74</v>
      </c>
      <c r="G30" s="55">
        <f>SUM(G20:G29)</f>
        <v>5135011.37</v>
      </c>
      <c r="H30" s="55">
        <f>SUM(H20:H29)</f>
        <v>3565988.63</v>
      </c>
      <c r="I30" s="55">
        <f>SUM(I20:I29)</f>
        <v>8701000</v>
      </c>
      <c r="J30" s="55">
        <f ca="1">SUM(J20:J30)</f>
        <v>9900450</v>
      </c>
    </row>
    <row r="31" spans="1:10" ht="12" customHeight="1">
      <c r="A31" s="56"/>
      <c r="B31" s="137"/>
      <c r="C31" s="137"/>
      <c r="D31" s="138"/>
      <c r="E31" s="140"/>
      <c r="F31" s="55"/>
      <c r="G31" s="55"/>
      <c r="H31" s="55"/>
      <c r="I31" s="55"/>
      <c r="J31" s="55"/>
    </row>
    <row r="32" spans="1:10" ht="12.95" customHeight="1">
      <c r="A32" s="503" t="s">
        <v>16</v>
      </c>
      <c r="B32" s="498"/>
      <c r="C32" s="498"/>
      <c r="D32" s="499"/>
      <c r="E32" s="140"/>
      <c r="F32" s="55"/>
      <c r="G32" s="55"/>
      <c r="H32" s="55"/>
      <c r="I32" s="55"/>
      <c r="J32" s="55"/>
    </row>
    <row r="33" spans="1:10" ht="12.95" customHeight="1">
      <c r="A33" s="56"/>
      <c r="B33" s="504" t="s">
        <v>133</v>
      </c>
      <c r="C33" s="504"/>
      <c r="D33" s="497"/>
      <c r="E33" s="301" t="s">
        <v>235</v>
      </c>
      <c r="F33" s="150">
        <v>326835</v>
      </c>
      <c r="G33" s="150">
        <v>0</v>
      </c>
      <c r="H33" s="150">
        <v>357000</v>
      </c>
      <c r="I33" s="150">
        <f>SUM(G33:H33)</f>
        <v>357000</v>
      </c>
      <c r="J33" s="150">
        <v>159000</v>
      </c>
    </row>
    <row r="34" spans="1:10" ht="12.95" customHeight="1">
      <c r="A34" s="56"/>
      <c r="B34" s="304" t="s">
        <v>165</v>
      </c>
      <c r="C34" s="302"/>
      <c r="D34" s="303"/>
      <c r="E34" s="301" t="s">
        <v>238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</row>
    <row r="35" spans="1:10" ht="12.95" customHeight="1">
      <c r="A35" s="56"/>
      <c r="B35" s="304" t="s">
        <v>280</v>
      </c>
      <c r="C35" s="302"/>
      <c r="D35" s="303"/>
      <c r="E35" s="301" t="s">
        <v>239</v>
      </c>
      <c r="F35" s="150">
        <v>0</v>
      </c>
      <c r="G35" s="150">
        <v>0</v>
      </c>
      <c r="H35" s="150">
        <v>0</v>
      </c>
      <c r="I35" s="150">
        <v>0</v>
      </c>
      <c r="J35" s="150">
        <v>50000</v>
      </c>
    </row>
    <row r="36" spans="1:10" ht="12.95" customHeight="1">
      <c r="A36" s="56"/>
      <c r="B36" s="498" t="s">
        <v>137</v>
      </c>
      <c r="C36" s="498"/>
      <c r="D36" s="499"/>
      <c r="E36" s="140"/>
      <c r="F36" s="55">
        <v>222085</v>
      </c>
      <c r="G36" s="55">
        <f>SUM(G33)</f>
        <v>0</v>
      </c>
      <c r="H36" s="55">
        <f>SUM(H33)</f>
        <v>357000</v>
      </c>
      <c r="I36" s="55">
        <f>SUM(G36:H36)</f>
        <v>357000</v>
      </c>
      <c r="J36" s="55">
        <f>SUM(J33:J35)</f>
        <v>209000</v>
      </c>
    </row>
    <row r="37" spans="1:10" ht="9" customHeight="1">
      <c r="A37" s="56"/>
      <c r="B37" s="137"/>
      <c r="C37" s="137"/>
      <c r="D37" s="138"/>
      <c r="E37" s="140"/>
      <c r="F37" s="55"/>
      <c r="G37" s="55"/>
      <c r="H37" s="55"/>
      <c r="I37" s="55"/>
      <c r="J37" s="55"/>
    </row>
    <row r="38" spans="1:10" ht="12.95" customHeight="1" thickBot="1">
      <c r="A38" s="500" t="s">
        <v>17</v>
      </c>
      <c r="B38" s="501"/>
      <c r="C38" s="501"/>
      <c r="D38" s="502"/>
      <c r="E38" s="46"/>
      <c r="F38" s="314">
        <f>SUM(F36,F30,F17)</f>
        <v>13780680.710000001</v>
      </c>
      <c r="G38" s="314">
        <f>SUM(G36,G30,G17)</f>
        <v>6777725.0899999999</v>
      </c>
      <c r="H38" s="314">
        <f>SUM(H36,H30,H17)</f>
        <v>5779372.9100000001</v>
      </c>
      <c r="I38" s="314">
        <f>SUM(I36,I30,I17)</f>
        <v>12557098</v>
      </c>
      <c r="J38" s="314">
        <v>14060006</v>
      </c>
    </row>
    <row r="39" spans="1:10" ht="12.95" customHeight="1" thickTop="1">
      <c r="A39" s="151"/>
      <c r="B39" s="152"/>
      <c r="C39" s="152"/>
      <c r="D39" s="152"/>
      <c r="E39" s="44"/>
      <c r="F39" s="153"/>
      <c r="G39" s="153"/>
      <c r="H39" s="153"/>
      <c r="I39" s="153"/>
      <c r="J39" s="153"/>
    </row>
    <row r="40" spans="1:10" ht="12.95" customHeight="1">
      <c r="A40" s="47" t="s">
        <v>29</v>
      </c>
      <c r="E40" s="33" t="s">
        <v>31</v>
      </c>
      <c r="H40" s="117" t="s">
        <v>33</v>
      </c>
    </row>
    <row r="41" spans="1:10" ht="12.95" customHeight="1"/>
    <row r="42" spans="1:10" ht="12.95" customHeight="1"/>
    <row r="43" spans="1:10" ht="12.95" customHeight="1">
      <c r="A43" s="57" t="s">
        <v>72</v>
      </c>
      <c r="B43" s="57"/>
      <c r="E43" s="490" t="s">
        <v>35</v>
      </c>
      <c r="F43" s="490"/>
      <c r="H43" s="492" t="s">
        <v>36</v>
      </c>
      <c r="I43" s="492"/>
      <c r="J43" s="492"/>
    </row>
    <row r="44" spans="1:10" ht="12.95" customHeight="1">
      <c r="A44" s="47" t="s">
        <v>73</v>
      </c>
      <c r="E44" s="491" t="s">
        <v>32</v>
      </c>
      <c r="F44" s="491"/>
      <c r="H44" s="489" t="s">
        <v>34</v>
      </c>
      <c r="I44" s="489"/>
      <c r="J44" s="489"/>
    </row>
  </sheetData>
  <mergeCells count="36">
    <mergeCell ref="B17:D17"/>
    <mergeCell ref="B30:D30"/>
    <mergeCell ref="A32:D32"/>
    <mergeCell ref="B33:D33"/>
    <mergeCell ref="C14:D14"/>
    <mergeCell ref="C16:D16"/>
    <mergeCell ref="B20:D20"/>
    <mergeCell ref="B21:D21"/>
    <mergeCell ref="B22:D22"/>
    <mergeCell ref="B23:D23"/>
    <mergeCell ref="B24:D24"/>
    <mergeCell ref="B28:D28"/>
    <mergeCell ref="B29:D29"/>
    <mergeCell ref="A8:D8"/>
    <mergeCell ref="A2:J2"/>
    <mergeCell ref="A3:J3"/>
    <mergeCell ref="A7:D7"/>
    <mergeCell ref="G5:I5"/>
    <mergeCell ref="I6:I7"/>
    <mergeCell ref="J5:J6"/>
    <mergeCell ref="E6:E7"/>
    <mergeCell ref="A4:D4"/>
    <mergeCell ref="A10:D10"/>
    <mergeCell ref="B11:D11"/>
    <mergeCell ref="C12:D12"/>
    <mergeCell ref="B13:D13"/>
    <mergeCell ref="C15:D15"/>
    <mergeCell ref="H44:J44"/>
    <mergeCell ref="E43:F43"/>
    <mergeCell ref="E44:F44"/>
    <mergeCell ref="H43:J43"/>
    <mergeCell ref="B25:D25"/>
    <mergeCell ref="B26:D26"/>
    <mergeCell ref="B27:D27"/>
    <mergeCell ref="B36:D36"/>
    <mergeCell ref="A38:D38"/>
  </mergeCells>
  <pageMargins left="1" right="0.25" top="0.79" bottom="0.11" header="0" footer="0.11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38"/>
  <sheetViews>
    <sheetView topLeftCell="A23" workbookViewId="0">
      <selection activeCell="A46" sqref="A46"/>
    </sheetView>
  </sheetViews>
  <sheetFormatPr defaultRowHeight="14.1" customHeight="1"/>
  <cols>
    <col min="1" max="3" width="4.28515625" style="61" customWidth="1"/>
    <col min="4" max="4" width="36.42578125" style="61" customWidth="1"/>
    <col min="5" max="10" width="17.140625" style="61" customWidth="1"/>
    <col min="11" max="11" width="14.42578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100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61" t="s">
        <v>109</v>
      </c>
    </row>
    <row r="6" spans="1:10" ht="14.1" customHeight="1">
      <c r="A6" s="63"/>
      <c r="B6" s="44"/>
      <c r="C6" s="44"/>
      <c r="D6" s="64"/>
      <c r="E6" s="103"/>
      <c r="F6" s="103"/>
      <c r="G6" s="527" t="s">
        <v>21</v>
      </c>
      <c r="H6" s="527"/>
      <c r="I6" s="527"/>
      <c r="J6" s="528" t="s">
        <v>26</v>
      </c>
    </row>
    <row r="7" spans="1:10" ht="14.1" customHeight="1">
      <c r="A7" s="101"/>
      <c r="B7" s="100"/>
      <c r="C7" s="100"/>
      <c r="D7" s="102"/>
      <c r="E7" s="520" t="s">
        <v>18</v>
      </c>
      <c r="F7" s="104" t="s">
        <v>19</v>
      </c>
      <c r="G7" s="104" t="s">
        <v>22</v>
      </c>
      <c r="H7" s="104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104" t="s">
        <v>20</v>
      </c>
      <c r="G8" s="104" t="s">
        <v>20</v>
      </c>
      <c r="H8" s="104" t="s">
        <v>25</v>
      </c>
      <c r="I8" s="520"/>
      <c r="J8" s="104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71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73"/>
      <c r="F11" s="73"/>
      <c r="G11" s="73"/>
      <c r="H11" s="73"/>
      <c r="I11" s="73"/>
      <c r="J11" s="73"/>
    </row>
    <row r="12" spans="1:10" ht="14.1" customHeight="1">
      <c r="A12" s="48"/>
      <c r="B12" s="49"/>
      <c r="C12" s="504" t="s">
        <v>4</v>
      </c>
      <c r="D12" s="497"/>
      <c r="E12" s="158" t="s">
        <v>118</v>
      </c>
      <c r="F12" s="18">
        <v>1125666</v>
      </c>
      <c r="G12" s="18">
        <v>674806</v>
      </c>
      <c r="H12" s="18">
        <v>954314</v>
      </c>
      <c r="I12" s="18">
        <f>SUM(G12:H12)</f>
        <v>1629120</v>
      </c>
      <c r="J12" s="18">
        <v>1630488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294097</v>
      </c>
      <c r="G13" s="18">
        <v>217627</v>
      </c>
      <c r="H13" s="18">
        <v>283893</v>
      </c>
      <c r="I13" s="18">
        <f t="shared" ref="I13:I17" si="0">SUM(G13:H13)</f>
        <v>501520</v>
      </c>
      <c r="J13" s="18">
        <v>506748</v>
      </c>
    </row>
    <row r="14" spans="1:10" ht="14.1" customHeight="1">
      <c r="A14" s="48"/>
      <c r="B14" s="47"/>
      <c r="C14" s="504" t="s">
        <v>6</v>
      </c>
      <c r="D14" s="497"/>
      <c r="E14" s="158" t="s">
        <v>119</v>
      </c>
      <c r="F14" s="18">
        <v>120000</v>
      </c>
      <c r="G14" s="18">
        <v>76000</v>
      </c>
      <c r="H14" s="18">
        <v>116000</v>
      </c>
      <c r="I14" s="18">
        <f t="shared" si="0"/>
        <v>192000</v>
      </c>
      <c r="J14" s="18">
        <v>192000</v>
      </c>
    </row>
    <row r="15" spans="1:10" ht="14.1" customHeight="1">
      <c r="A15" s="48"/>
      <c r="B15" s="47"/>
      <c r="C15" s="504" t="s">
        <v>97</v>
      </c>
      <c r="D15" s="497"/>
      <c r="E15" s="149" t="s">
        <v>121</v>
      </c>
      <c r="F15" s="18">
        <v>176897.7</v>
      </c>
      <c r="G15" s="18">
        <v>105332.95</v>
      </c>
      <c r="H15" s="18">
        <v>151008.04999999999</v>
      </c>
      <c r="I15" s="18">
        <f t="shared" si="0"/>
        <v>256341</v>
      </c>
      <c r="J15" s="18">
        <v>255642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93725</v>
      </c>
      <c r="G16" s="18">
        <v>0</v>
      </c>
      <c r="H16" s="18">
        <v>40000</v>
      </c>
      <c r="I16" s="18">
        <f t="shared" si="0"/>
        <v>40000</v>
      </c>
      <c r="J16" s="18">
        <v>40000</v>
      </c>
    </row>
    <row r="17" spans="1:10" ht="14.1" customHeight="1">
      <c r="A17" s="48"/>
      <c r="B17" s="498" t="s">
        <v>135</v>
      </c>
      <c r="C17" s="498"/>
      <c r="D17" s="499"/>
      <c r="E17" s="73"/>
      <c r="F17" s="21">
        <f>SUM(F12:F16)</f>
        <v>1810385.7</v>
      </c>
      <c r="G17" s="21">
        <f>SUM(G12:G16)</f>
        <v>1073765.95</v>
      </c>
      <c r="H17" s="21">
        <f>SUM(H12:H16)</f>
        <v>1545215.05</v>
      </c>
      <c r="I17" s="21">
        <f t="shared" si="0"/>
        <v>2618981</v>
      </c>
      <c r="J17" s="21">
        <f>SUM(J12:J16)</f>
        <v>2624878</v>
      </c>
    </row>
    <row r="18" spans="1:10" ht="14.1" customHeight="1">
      <c r="A18" s="48"/>
      <c r="B18" s="54"/>
      <c r="C18" s="49"/>
      <c r="D18" s="47"/>
      <c r="E18" s="73"/>
      <c r="F18" s="21"/>
      <c r="G18" s="21"/>
      <c r="H18" s="21"/>
      <c r="I18" s="21"/>
      <c r="J18" s="21"/>
    </row>
    <row r="19" spans="1:10" ht="14.1" customHeight="1">
      <c r="A19" s="15" t="s">
        <v>8</v>
      </c>
      <c r="B19" s="17"/>
      <c r="C19" s="29"/>
      <c r="D19" s="74"/>
      <c r="E19" s="73"/>
      <c r="F19" s="18"/>
      <c r="G19" s="18"/>
      <c r="H19" s="18"/>
      <c r="I19" s="18"/>
      <c r="J19" s="18"/>
    </row>
    <row r="20" spans="1:10" ht="14.1" customHeight="1">
      <c r="A20" s="15"/>
      <c r="B20" s="493" t="s">
        <v>9</v>
      </c>
      <c r="C20" s="504"/>
      <c r="D20" s="497"/>
      <c r="E20" s="149" t="s">
        <v>123</v>
      </c>
      <c r="F20" s="18">
        <v>53965</v>
      </c>
      <c r="G20" s="18">
        <v>20325</v>
      </c>
      <c r="H20" s="18">
        <v>39675</v>
      </c>
      <c r="I20" s="18">
        <f>SUM(G20:H20)</f>
        <v>60000</v>
      </c>
      <c r="J20" s="18">
        <v>70000</v>
      </c>
    </row>
    <row r="21" spans="1:10" ht="14.1" customHeight="1">
      <c r="A21" s="15"/>
      <c r="B21" s="493" t="s">
        <v>10</v>
      </c>
      <c r="C21" s="504"/>
      <c r="D21" s="497"/>
      <c r="E21" s="149" t="s">
        <v>124</v>
      </c>
      <c r="F21" s="18">
        <v>27429.58</v>
      </c>
      <c r="G21" s="18"/>
      <c r="H21" s="18">
        <v>60000</v>
      </c>
      <c r="I21" s="18">
        <f>SUM(G21:H21)</f>
        <v>60000</v>
      </c>
      <c r="J21" s="18">
        <v>70000</v>
      </c>
    </row>
    <row r="22" spans="1:10" ht="14.1" customHeight="1">
      <c r="A22" s="15"/>
      <c r="B22" s="493" t="s">
        <v>11</v>
      </c>
      <c r="C22" s="504"/>
      <c r="D22" s="497"/>
      <c r="E22" s="149" t="s">
        <v>125</v>
      </c>
      <c r="F22" s="18">
        <v>55024.75</v>
      </c>
      <c r="G22" s="18">
        <v>27830.83</v>
      </c>
      <c r="H22" s="18">
        <v>2169.17</v>
      </c>
      <c r="I22" s="18">
        <f>SUM(G22:H22)</f>
        <v>30000</v>
      </c>
      <c r="J22" s="18">
        <v>30000</v>
      </c>
    </row>
    <row r="23" spans="1:10" ht="14.1" customHeight="1">
      <c r="A23" s="15"/>
      <c r="B23" s="493" t="s">
        <v>113</v>
      </c>
      <c r="C23" s="504"/>
      <c r="D23" s="497"/>
      <c r="E23" s="149" t="s">
        <v>127</v>
      </c>
      <c r="F23" s="18">
        <v>19751.330000000002</v>
      </c>
      <c r="G23" s="18">
        <v>13480</v>
      </c>
      <c r="H23" s="18">
        <v>8120</v>
      </c>
      <c r="I23" s="18">
        <f>SUM(G23:H23)</f>
        <v>21600</v>
      </c>
      <c r="J23" s="18">
        <v>30000</v>
      </c>
    </row>
    <row r="24" spans="1:10" ht="14.1" customHeight="1">
      <c r="A24" s="15"/>
      <c r="B24" s="493" t="s">
        <v>14</v>
      </c>
      <c r="C24" s="493"/>
      <c r="D24" s="494"/>
      <c r="E24" s="149" t="s">
        <v>130</v>
      </c>
      <c r="F24" s="18">
        <v>309372</v>
      </c>
      <c r="G24" s="18">
        <v>240449</v>
      </c>
      <c r="H24" s="18">
        <v>124556</v>
      </c>
      <c r="I24" s="18">
        <f>SUM(G24:H24)</f>
        <v>365005</v>
      </c>
      <c r="J24" s="18">
        <v>750000</v>
      </c>
    </row>
    <row r="25" spans="1:10" ht="14.1" customHeight="1">
      <c r="A25" s="56"/>
      <c r="B25" s="498" t="s">
        <v>136</v>
      </c>
      <c r="C25" s="498"/>
      <c r="D25" s="499"/>
      <c r="E25" s="157"/>
      <c r="F25" s="21">
        <f>SUM(F20:F24)</f>
        <v>465542.66000000003</v>
      </c>
      <c r="G25" s="21">
        <f>SUM(G20:G24)</f>
        <v>302084.83</v>
      </c>
      <c r="H25" s="21">
        <f>SUM(H20:H24)</f>
        <v>234520.16999999998</v>
      </c>
      <c r="I25" s="21">
        <f>SUM(I20:I24)</f>
        <v>536605</v>
      </c>
      <c r="J25" s="21">
        <f>SUM(J20:J24)</f>
        <v>950000</v>
      </c>
    </row>
    <row r="26" spans="1:10" ht="14.1" customHeight="1">
      <c r="A26" s="56"/>
      <c r="B26" s="154"/>
      <c r="C26" s="154"/>
      <c r="D26" s="155"/>
      <c r="E26" s="157"/>
      <c r="F26" s="21"/>
      <c r="G26" s="21"/>
      <c r="H26" s="21"/>
      <c r="I26" s="21"/>
      <c r="J26" s="21"/>
    </row>
    <row r="27" spans="1:10" ht="14.1" customHeight="1">
      <c r="A27" s="503" t="s">
        <v>16</v>
      </c>
      <c r="B27" s="498"/>
      <c r="C27" s="498"/>
      <c r="D27" s="499"/>
      <c r="E27" s="157"/>
      <c r="F27" s="21"/>
      <c r="G27" s="21"/>
      <c r="H27" s="21"/>
      <c r="I27" s="21"/>
      <c r="J27" s="21"/>
    </row>
    <row r="28" spans="1:10" ht="14.1" customHeight="1">
      <c r="A28" s="56"/>
      <c r="B28" s="504" t="s">
        <v>133</v>
      </c>
      <c r="C28" s="504"/>
      <c r="D28" s="497"/>
      <c r="E28" s="149" t="s">
        <v>134</v>
      </c>
      <c r="F28" s="150">
        <v>129940</v>
      </c>
      <c r="G28" s="150">
        <v>67845</v>
      </c>
      <c r="H28" s="150">
        <v>2150</v>
      </c>
      <c r="I28" s="150">
        <f>SUM(G28:H28)</f>
        <v>69995</v>
      </c>
      <c r="J28" s="150">
        <v>60000</v>
      </c>
    </row>
    <row r="29" spans="1:10" ht="14.1" customHeight="1">
      <c r="A29" s="56"/>
      <c r="B29" s="498" t="s">
        <v>137</v>
      </c>
      <c r="C29" s="498"/>
      <c r="D29" s="499"/>
      <c r="E29" s="157"/>
      <c r="F29" s="55">
        <f>SUM(F28)</f>
        <v>129940</v>
      </c>
      <c r="G29" s="55">
        <f>SUM(G28)</f>
        <v>67845</v>
      </c>
      <c r="H29" s="55">
        <f>SUM(H28)</f>
        <v>2150</v>
      </c>
      <c r="I29" s="55">
        <f>SUM(G29:H29)</f>
        <v>69995</v>
      </c>
      <c r="J29" s="55">
        <f>SUM(J28)</f>
        <v>60000</v>
      </c>
    </row>
    <row r="30" spans="1:10" ht="14.1" customHeight="1">
      <c r="A30" s="56"/>
      <c r="B30" s="154"/>
      <c r="C30" s="154"/>
      <c r="D30" s="155"/>
      <c r="E30" s="157"/>
      <c r="F30" s="55"/>
      <c r="G30" s="55"/>
      <c r="H30" s="55"/>
      <c r="I30" s="55"/>
      <c r="J30" s="55"/>
    </row>
    <row r="31" spans="1:10" ht="14.1" customHeight="1" thickBot="1">
      <c r="A31" s="500" t="s">
        <v>17</v>
      </c>
      <c r="B31" s="501"/>
      <c r="C31" s="501"/>
      <c r="D31" s="502"/>
      <c r="E31" s="46"/>
      <c r="F31" s="314">
        <f>SUM(F29,F25,F17)</f>
        <v>2405868.36</v>
      </c>
      <c r="G31" s="314">
        <f>SUM(G29,G25,G17)</f>
        <v>1443695.78</v>
      </c>
      <c r="H31" s="314">
        <f>SUM(H29,H25,H17)</f>
        <v>1781885.22</v>
      </c>
      <c r="I31" s="314">
        <f>SUM(I29,I25,I17)</f>
        <v>3225581</v>
      </c>
      <c r="J31" s="314">
        <f>SUM(J29,J25,J17)</f>
        <v>3634878</v>
      </c>
    </row>
    <row r="32" spans="1:10" ht="14.1" customHeight="1" thickTop="1">
      <c r="A32" s="200"/>
      <c r="B32" s="200"/>
      <c r="C32" s="200"/>
      <c r="D32" s="200"/>
      <c r="E32" s="204"/>
      <c r="F32" s="153"/>
      <c r="G32" s="153"/>
      <c r="H32" s="153"/>
      <c r="I32" s="153"/>
      <c r="J32" s="153"/>
    </row>
    <row r="33" spans="1:10" ht="14.1" customHeight="1">
      <c r="A33" s="200"/>
      <c r="B33" s="200"/>
      <c r="C33" s="200"/>
      <c r="D33" s="200"/>
      <c r="E33" s="204"/>
      <c r="F33" s="153"/>
      <c r="G33" s="153"/>
      <c r="H33" s="153"/>
      <c r="I33" s="153"/>
      <c r="J33" s="153"/>
    </row>
    <row r="34" spans="1:10" ht="14.1" customHeight="1">
      <c r="A34" s="61" t="s">
        <v>29</v>
      </c>
      <c r="E34" s="61" t="s">
        <v>31</v>
      </c>
      <c r="H34" s="99" t="s">
        <v>33</v>
      </c>
    </row>
    <row r="37" spans="1:10" ht="14.1" customHeight="1">
      <c r="A37" s="1" t="s">
        <v>88</v>
      </c>
      <c r="B37" s="1"/>
      <c r="E37" s="490" t="s">
        <v>35</v>
      </c>
      <c r="F37" s="490"/>
      <c r="H37" s="490" t="s">
        <v>36</v>
      </c>
      <c r="I37" s="490"/>
      <c r="J37" s="490"/>
    </row>
    <row r="38" spans="1:10" ht="14.1" customHeight="1">
      <c r="A38" s="61" t="s">
        <v>89</v>
      </c>
      <c r="E38" s="491" t="s">
        <v>32</v>
      </c>
      <c r="F38" s="491"/>
      <c r="H38" s="491" t="s">
        <v>34</v>
      </c>
      <c r="I38" s="491"/>
      <c r="J38" s="491"/>
    </row>
  </sheetData>
  <mergeCells count="30">
    <mergeCell ref="A27:D27"/>
    <mergeCell ref="B28:D28"/>
    <mergeCell ref="B29:D29"/>
    <mergeCell ref="A31:D31"/>
    <mergeCell ref="B17:D17"/>
    <mergeCell ref="A9:D9"/>
    <mergeCell ref="A10:D10"/>
    <mergeCell ref="A2:J2"/>
    <mergeCell ref="A3:J3"/>
    <mergeCell ref="G6:I6"/>
    <mergeCell ref="J6:J7"/>
    <mergeCell ref="E7:E8"/>
    <mergeCell ref="I7:I8"/>
    <mergeCell ref="A8:D8"/>
    <mergeCell ref="E37:F37"/>
    <mergeCell ref="E38:F38"/>
    <mergeCell ref="H37:J37"/>
    <mergeCell ref="H38:J38"/>
    <mergeCell ref="B11:D11"/>
    <mergeCell ref="C12:D12"/>
    <mergeCell ref="B13:D13"/>
    <mergeCell ref="B24:D24"/>
    <mergeCell ref="B25:D25"/>
    <mergeCell ref="B22:D22"/>
    <mergeCell ref="B23:D23"/>
    <mergeCell ref="C14:D14"/>
    <mergeCell ref="C15:D15"/>
    <mergeCell ref="C16:D16"/>
    <mergeCell ref="B20:D20"/>
    <mergeCell ref="B21:D21"/>
  </mergeCells>
  <pageMargins left="1" right="0.25" top="1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K37"/>
  <sheetViews>
    <sheetView topLeftCell="A10" workbookViewId="0">
      <selection activeCell="K17" sqref="K17:K20"/>
    </sheetView>
  </sheetViews>
  <sheetFormatPr defaultRowHeight="14.1" customHeight="1"/>
  <cols>
    <col min="1" max="3" width="4.28515625" style="61" customWidth="1"/>
    <col min="4" max="4" width="35.42578125" style="61" customWidth="1"/>
    <col min="5" max="10" width="17.140625" style="61" customWidth="1"/>
    <col min="11" max="11" width="14.42578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61" t="s">
        <v>110</v>
      </c>
    </row>
    <row r="6" spans="1:10" ht="14.1" customHeight="1">
      <c r="A6" s="63"/>
      <c r="B6" s="44"/>
      <c r="C6" s="44"/>
      <c r="D6" s="64"/>
      <c r="E6" s="103"/>
      <c r="F6" s="103"/>
      <c r="G6" s="527" t="s">
        <v>21</v>
      </c>
      <c r="H6" s="527"/>
      <c r="I6" s="527"/>
      <c r="J6" s="528" t="s">
        <v>26</v>
      </c>
    </row>
    <row r="7" spans="1:10" ht="14.1" customHeight="1">
      <c r="A7" s="101"/>
      <c r="B7" s="100"/>
      <c r="C7" s="100"/>
      <c r="D7" s="102"/>
      <c r="E7" s="520" t="s">
        <v>18</v>
      </c>
      <c r="F7" s="104" t="s">
        <v>19</v>
      </c>
      <c r="G7" s="104" t="s">
        <v>22</v>
      </c>
      <c r="H7" s="104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104" t="s">
        <v>20</v>
      </c>
      <c r="G8" s="104" t="s">
        <v>20</v>
      </c>
      <c r="H8" s="104" t="s">
        <v>25</v>
      </c>
      <c r="I8" s="520"/>
      <c r="J8" s="104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71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73"/>
      <c r="F11" s="73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104" t="s">
        <v>71</v>
      </c>
      <c r="F12" s="18">
        <v>1284690</v>
      </c>
      <c r="G12" s="18">
        <v>672302</v>
      </c>
      <c r="H12" s="18">
        <v>760270</v>
      </c>
      <c r="I12" s="18">
        <f>SUM(G12:H12)</f>
        <v>1432572</v>
      </c>
      <c r="J12" s="18">
        <v>1534860</v>
      </c>
    </row>
    <row r="13" spans="1:10" ht="14.1" customHeight="1">
      <c r="A13" s="48"/>
      <c r="B13" s="504" t="s">
        <v>5</v>
      </c>
      <c r="C13" s="504"/>
      <c r="D13" s="497"/>
      <c r="E13" s="158" t="s">
        <v>118</v>
      </c>
      <c r="F13" s="18">
        <v>280030</v>
      </c>
      <c r="G13" s="18">
        <v>255272</v>
      </c>
      <c r="H13" s="18">
        <v>171490</v>
      </c>
      <c r="I13" s="18">
        <f>SUM(G13:H13)</f>
        <v>426762</v>
      </c>
      <c r="J13" s="18">
        <v>475810</v>
      </c>
    </row>
    <row r="14" spans="1:10" ht="14.1" customHeight="1">
      <c r="A14" s="48"/>
      <c r="B14" s="47"/>
      <c r="C14" s="504" t="s">
        <v>6</v>
      </c>
      <c r="D14" s="497"/>
      <c r="E14" s="149" t="s">
        <v>120</v>
      </c>
      <c r="F14" s="18">
        <v>336000</v>
      </c>
      <c r="G14" s="18">
        <v>168000</v>
      </c>
      <c r="H14" s="18">
        <v>192000</v>
      </c>
      <c r="I14" s="18">
        <f>SUM(G14:H14)</f>
        <v>360000</v>
      </c>
      <c r="J14" s="18">
        <v>384000</v>
      </c>
    </row>
    <row r="15" spans="1:10" ht="14.1" customHeight="1">
      <c r="A15" s="48"/>
      <c r="B15" s="47"/>
      <c r="C15" s="504" t="s">
        <v>97</v>
      </c>
      <c r="D15" s="497"/>
      <c r="E15" s="158" t="s">
        <v>119</v>
      </c>
      <c r="F15" s="18">
        <v>208639.02</v>
      </c>
      <c r="G15" s="18">
        <v>109395.96</v>
      </c>
      <c r="H15" s="18">
        <v>125108.04</v>
      </c>
      <c r="I15" s="18">
        <f>SUM(G15:H15)</f>
        <v>234504</v>
      </c>
      <c r="J15" s="18">
        <v>249918</v>
      </c>
    </row>
    <row r="16" spans="1:10" ht="14.1" customHeight="1">
      <c r="A16" s="48"/>
      <c r="B16" s="49"/>
      <c r="C16" s="496" t="s">
        <v>7</v>
      </c>
      <c r="D16" s="497"/>
      <c r="E16" s="149" t="s">
        <v>121</v>
      </c>
      <c r="F16" s="18">
        <v>99914</v>
      </c>
      <c r="G16" s="18">
        <v>0</v>
      </c>
      <c r="H16" s="18">
        <v>75000</v>
      </c>
      <c r="I16" s="18">
        <f>SUM(G16:H16)</f>
        <v>75000</v>
      </c>
      <c r="J16" s="18">
        <v>80000</v>
      </c>
    </row>
    <row r="17" spans="1:10" ht="14.1" customHeight="1">
      <c r="A17" s="48"/>
      <c r="B17" s="498" t="s">
        <v>135</v>
      </c>
      <c r="C17" s="498"/>
      <c r="D17" s="499"/>
      <c r="E17" s="149" t="s">
        <v>122</v>
      </c>
      <c r="F17" s="21">
        <f>SUM(F12:F16)</f>
        <v>2209273.02</v>
      </c>
      <c r="G17" s="21">
        <f>SUM(G12:G16)</f>
        <v>1204969.96</v>
      </c>
      <c r="H17" s="21">
        <f>SUM(H12:H16)</f>
        <v>1323868.04</v>
      </c>
      <c r="I17" s="21">
        <f>SUM(I12:I16)</f>
        <v>2528838</v>
      </c>
      <c r="J17" s="21">
        <f>SUM(J12:J16)</f>
        <v>2724588</v>
      </c>
    </row>
    <row r="18" spans="1:10" ht="14.1" customHeight="1">
      <c r="A18" s="48"/>
      <c r="B18" s="54"/>
      <c r="C18" s="49"/>
      <c r="D18" s="47"/>
      <c r="E18" s="149"/>
      <c r="F18" s="21"/>
      <c r="G18" s="21"/>
      <c r="H18" s="21"/>
      <c r="I18" s="21"/>
      <c r="J18" s="21"/>
    </row>
    <row r="19" spans="1:10" ht="14.1" customHeight="1">
      <c r="A19" s="15" t="s">
        <v>8</v>
      </c>
      <c r="B19" s="17"/>
      <c r="C19" s="29"/>
      <c r="D19" s="74"/>
      <c r="E19" s="73"/>
      <c r="F19" s="18"/>
      <c r="G19" s="18"/>
      <c r="H19" s="18"/>
      <c r="I19" s="18"/>
      <c r="J19" s="18"/>
    </row>
    <row r="20" spans="1:10" ht="14.1" customHeight="1">
      <c r="A20" s="15"/>
      <c r="B20" s="493" t="s">
        <v>11</v>
      </c>
      <c r="C20" s="504"/>
      <c r="D20" s="497"/>
      <c r="E20" s="149" t="s">
        <v>125</v>
      </c>
      <c r="F20" s="18">
        <v>34400</v>
      </c>
      <c r="G20" s="18">
        <v>497.66</v>
      </c>
      <c r="H20" s="18">
        <v>11602.34</v>
      </c>
      <c r="I20" s="18">
        <f>SUM(G20:H20)</f>
        <v>12100</v>
      </c>
      <c r="J20" s="18">
        <v>120000</v>
      </c>
    </row>
    <row r="21" spans="1:10" ht="14.1" customHeight="1">
      <c r="A21" s="15"/>
      <c r="B21" s="493" t="s">
        <v>14</v>
      </c>
      <c r="C21" s="493"/>
      <c r="D21" s="494"/>
      <c r="E21" s="149" t="s">
        <v>130</v>
      </c>
      <c r="F21" s="18">
        <v>154529</v>
      </c>
      <c r="G21" s="18">
        <v>176864</v>
      </c>
      <c r="H21" s="18">
        <v>36</v>
      </c>
      <c r="I21" s="18">
        <f t="shared" ref="I21:I22" si="0">SUM(G21:H21)</f>
        <v>176900</v>
      </c>
      <c r="J21" s="18">
        <v>100000</v>
      </c>
    </row>
    <row r="22" spans="1:10" ht="14.1" customHeight="1">
      <c r="A22" s="56"/>
      <c r="B22" s="498" t="s">
        <v>136</v>
      </c>
      <c r="C22" s="498"/>
      <c r="D22" s="499"/>
      <c r="E22" s="157"/>
      <c r="F22" s="21">
        <f>SUM(F20:F21)</f>
        <v>188929</v>
      </c>
      <c r="G22" s="21">
        <f>SUM(G20:G21)</f>
        <v>177361.66</v>
      </c>
      <c r="H22" s="21">
        <f>SUM(H20:H21)</f>
        <v>11638.34</v>
      </c>
      <c r="I22" s="21">
        <f t="shared" si="0"/>
        <v>189000</v>
      </c>
      <c r="J22" s="21">
        <f>SUM(J20:J21)</f>
        <v>220000</v>
      </c>
    </row>
    <row r="23" spans="1:10" ht="14.1" customHeight="1">
      <c r="A23" s="56"/>
      <c r="B23" s="154"/>
      <c r="C23" s="154"/>
      <c r="D23" s="155"/>
      <c r="E23" s="157"/>
      <c r="F23" s="21"/>
      <c r="G23" s="21"/>
      <c r="H23" s="21"/>
      <c r="I23" s="21"/>
      <c r="J23" s="21"/>
    </row>
    <row r="24" spans="1:10" ht="14.1" customHeight="1">
      <c r="A24" s="503" t="s">
        <v>16</v>
      </c>
      <c r="B24" s="498"/>
      <c r="C24" s="498"/>
      <c r="D24" s="499"/>
      <c r="E24" s="157"/>
      <c r="F24" s="21"/>
      <c r="G24" s="21"/>
      <c r="H24" s="21"/>
      <c r="I24" s="21"/>
      <c r="J24" s="21"/>
    </row>
    <row r="25" spans="1:10" ht="14.1" customHeight="1">
      <c r="A25" s="56"/>
      <c r="B25" s="504" t="s">
        <v>133</v>
      </c>
      <c r="C25" s="504"/>
      <c r="D25" s="497"/>
      <c r="E25" s="149" t="s">
        <v>134</v>
      </c>
      <c r="F25" s="150">
        <v>114500</v>
      </c>
      <c r="G25" s="150">
        <v>0</v>
      </c>
      <c r="H25" s="150">
        <v>80000</v>
      </c>
      <c r="I25" s="150">
        <f>SUM(G25:H25)</f>
        <v>80000</v>
      </c>
      <c r="J25" s="150">
        <v>30000</v>
      </c>
    </row>
    <row r="26" spans="1:10" ht="14.1" customHeight="1">
      <c r="A26" s="56"/>
      <c r="B26" s="498" t="s">
        <v>137</v>
      </c>
      <c r="C26" s="498"/>
      <c r="D26" s="499"/>
      <c r="E26" s="157"/>
      <c r="F26" s="55">
        <f>SUM(F25)</f>
        <v>114500</v>
      </c>
      <c r="G26" s="55">
        <f>SUM(G25)</f>
        <v>0</v>
      </c>
      <c r="H26" s="55">
        <f>SUM(H25)</f>
        <v>80000</v>
      </c>
      <c r="I26" s="55">
        <f>SUM(G26:H26)</f>
        <v>80000</v>
      </c>
      <c r="J26" s="55">
        <f>SUM(J25)</f>
        <v>30000</v>
      </c>
    </row>
    <row r="27" spans="1:10" ht="14.1" customHeight="1">
      <c r="A27" s="56"/>
      <c r="B27" s="154"/>
      <c r="C27" s="154"/>
      <c r="D27" s="155"/>
      <c r="E27" s="157"/>
      <c r="F27" s="55"/>
      <c r="G27" s="55"/>
      <c r="H27" s="55"/>
      <c r="I27" s="55"/>
      <c r="J27" s="55"/>
    </row>
    <row r="28" spans="1:10" ht="14.1" customHeight="1" thickBot="1">
      <c r="A28" s="500" t="s">
        <v>17</v>
      </c>
      <c r="B28" s="501"/>
      <c r="C28" s="501"/>
      <c r="D28" s="502"/>
      <c r="E28" s="46"/>
      <c r="F28" s="314">
        <f>SUM(F26,F22,F17)</f>
        <v>2512702.02</v>
      </c>
      <c r="G28" s="314">
        <f>SUM(G26,G22,G17)</f>
        <v>1382331.6199999999</v>
      </c>
      <c r="H28" s="314">
        <f>SUM(H26,H22,H17)</f>
        <v>1415506.3800000001</v>
      </c>
      <c r="I28" s="314">
        <f>SUM(I26,I22,I17)</f>
        <v>2797838</v>
      </c>
      <c r="J28" s="314">
        <f>SUM(J26,J22,J17)</f>
        <v>2974588</v>
      </c>
    </row>
    <row r="29" spans="1:10" ht="14.1" customHeight="1" thickTop="1">
      <c r="A29" s="17"/>
      <c r="B29" s="17"/>
      <c r="C29" s="29"/>
      <c r="D29" s="29"/>
      <c r="E29" s="29"/>
      <c r="F29" s="159"/>
      <c r="G29" s="159"/>
      <c r="H29" s="159"/>
      <c r="I29" s="159"/>
      <c r="J29" s="159"/>
    </row>
    <row r="30" spans="1:10" ht="14.1" customHeight="1">
      <c r="A30" s="17"/>
      <c r="B30" s="17"/>
      <c r="C30" s="29"/>
      <c r="D30" s="29"/>
      <c r="E30" s="29"/>
      <c r="F30" s="159"/>
      <c r="G30" s="159"/>
      <c r="H30" s="159"/>
      <c r="I30" s="159"/>
      <c r="J30" s="159"/>
    </row>
    <row r="31" spans="1:10" ht="14.1" customHeight="1">
      <c r="A31" s="61" t="s">
        <v>29</v>
      </c>
      <c r="E31" s="61" t="s">
        <v>31</v>
      </c>
      <c r="H31" s="34" t="s">
        <v>33</v>
      </c>
    </row>
    <row r="34" spans="1:10" ht="14.1" customHeight="1">
      <c r="A34" s="1" t="s">
        <v>36</v>
      </c>
      <c r="B34" s="1"/>
      <c r="E34" s="490" t="s">
        <v>35</v>
      </c>
      <c r="F34" s="490"/>
      <c r="H34" s="490" t="s">
        <v>36</v>
      </c>
      <c r="I34" s="490"/>
      <c r="J34" s="490"/>
    </row>
    <row r="35" spans="1:10" ht="14.1" customHeight="1">
      <c r="A35" s="61" t="s">
        <v>30</v>
      </c>
      <c r="E35" s="491" t="s">
        <v>32</v>
      </c>
      <c r="F35" s="491"/>
      <c r="H35" s="491" t="s">
        <v>34</v>
      </c>
      <c r="I35" s="491"/>
      <c r="J35" s="491"/>
    </row>
    <row r="36" spans="1:10" ht="14.1" customHeight="1">
      <c r="A36" s="17"/>
      <c r="B36" s="17"/>
      <c r="C36" s="29"/>
      <c r="D36" s="29"/>
      <c r="E36" s="29"/>
      <c r="F36" s="159"/>
      <c r="G36" s="159"/>
      <c r="H36" s="159"/>
      <c r="I36" s="159"/>
      <c r="J36" s="159"/>
    </row>
    <row r="37" spans="1:10" ht="14.1" customHeight="1">
      <c r="A37" s="17"/>
      <c r="B37" s="17"/>
      <c r="C37" s="29"/>
      <c r="D37" s="29"/>
      <c r="E37" s="29"/>
      <c r="F37" s="159"/>
      <c r="G37" s="159"/>
      <c r="H37" s="159"/>
      <c r="I37" s="159"/>
      <c r="J37" s="159"/>
    </row>
  </sheetData>
  <mergeCells count="27">
    <mergeCell ref="E34:F34"/>
    <mergeCell ref="H34:J34"/>
    <mergeCell ref="E35:F35"/>
    <mergeCell ref="H35:J35"/>
    <mergeCell ref="B26:D26"/>
    <mergeCell ref="A28:D28"/>
    <mergeCell ref="B17:D17"/>
    <mergeCell ref="A2:J2"/>
    <mergeCell ref="A3:J3"/>
    <mergeCell ref="G6:I6"/>
    <mergeCell ref="J6:J7"/>
    <mergeCell ref="E7:E8"/>
    <mergeCell ref="I7:I8"/>
    <mergeCell ref="A8:D8"/>
    <mergeCell ref="A9:D9"/>
    <mergeCell ref="A10:D10"/>
    <mergeCell ref="B11:D11"/>
    <mergeCell ref="C12:D12"/>
    <mergeCell ref="B13:D13"/>
    <mergeCell ref="C14:D14"/>
    <mergeCell ref="C15:D15"/>
    <mergeCell ref="C16:D16"/>
    <mergeCell ref="B20:D20"/>
    <mergeCell ref="B21:D21"/>
    <mergeCell ref="B22:D22"/>
    <mergeCell ref="A24:D24"/>
    <mergeCell ref="B25:D25"/>
  </mergeCells>
  <pageMargins left="1.08" right="0.25" top="1.02" bottom="0.25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K38"/>
  <sheetViews>
    <sheetView topLeftCell="A13" workbookViewId="0">
      <selection activeCell="K17" sqref="K17:K20"/>
    </sheetView>
  </sheetViews>
  <sheetFormatPr defaultRowHeight="14.1" customHeight="1"/>
  <cols>
    <col min="1" max="3" width="4.28515625" style="61" customWidth="1"/>
    <col min="4" max="4" width="35.85546875" style="61" customWidth="1"/>
    <col min="5" max="5" width="17.140625" style="99" customWidth="1"/>
    <col min="6" max="10" width="17.140625" style="61" customWidth="1"/>
    <col min="11" max="11" width="13.42578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65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4.1" customHeight="1">
      <c r="A4" s="61" t="s">
        <v>111</v>
      </c>
    </row>
    <row r="5" spans="1:10" ht="14.1" customHeight="1">
      <c r="A5" s="63"/>
      <c r="B5" s="44"/>
      <c r="C5" s="44"/>
      <c r="D5" s="64"/>
      <c r="E5" s="103"/>
      <c r="F5" s="103"/>
      <c r="G5" s="527" t="s">
        <v>21</v>
      </c>
      <c r="H5" s="527"/>
      <c r="I5" s="527"/>
      <c r="J5" s="528" t="s">
        <v>26</v>
      </c>
    </row>
    <row r="6" spans="1:10" ht="14.1" customHeight="1">
      <c r="A6" s="101"/>
      <c r="B6" s="100"/>
      <c r="C6" s="100"/>
      <c r="D6" s="102"/>
      <c r="E6" s="520" t="s">
        <v>18</v>
      </c>
      <c r="F6" s="104" t="s">
        <v>19</v>
      </c>
      <c r="G6" s="104" t="s">
        <v>22</v>
      </c>
      <c r="H6" s="104" t="s">
        <v>23</v>
      </c>
      <c r="I6" s="530" t="s">
        <v>24</v>
      </c>
      <c r="J6" s="529"/>
    </row>
    <row r="7" spans="1:10" ht="14.1" customHeight="1">
      <c r="A7" s="523" t="s">
        <v>2</v>
      </c>
      <c r="B7" s="509"/>
      <c r="C7" s="509"/>
      <c r="D7" s="524"/>
      <c r="E7" s="520"/>
      <c r="F7" s="104" t="s">
        <v>20</v>
      </c>
      <c r="G7" s="104" t="s">
        <v>20</v>
      </c>
      <c r="H7" s="104" t="s">
        <v>25</v>
      </c>
      <c r="I7" s="520"/>
      <c r="J7" s="104" t="s">
        <v>27</v>
      </c>
    </row>
    <row r="8" spans="1:10" ht="14.1" customHeight="1">
      <c r="A8" s="514">
        <v>1</v>
      </c>
      <c r="B8" s="515"/>
      <c r="C8" s="515"/>
      <c r="D8" s="516"/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</row>
    <row r="9" spans="1:10" ht="14.1" customHeight="1">
      <c r="A9" s="503" t="s">
        <v>99</v>
      </c>
      <c r="B9" s="498"/>
      <c r="C9" s="498"/>
      <c r="D9" s="499"/>
      <c r="E9" s="103"/>
      <c r="F9" s="71"/>
      <c r="G9" s="71"/>
      <c r="H9" s="71"/>
      <c r="I9" s="71"/>
      <c r="J9" s="71"/>
    </row>
    <row r="10" spans="1:10" ht="14.1" customHeight="1">
      <c r="A10" s="48"/>
      <c r="B10" s="504" t="s">
        <v>3</v>
      </c>
      <c r="C10" s="504"/>
      <c r="D10" s="497"/>
      <c r="E10" s="104"/>
      <c r="F10" s="73"/>
      <c r="G10" s="18"/>
      <c r="H10" s="18"/>
      <c r="I10" s="18"/>
      <c r="J10" s="18"/>
    </row>
    <row r="11" spans="1:10" ht="14.1" customHeight="1">
      <c r="A11" s="48"/>
      <c r="B11" s="49"/>
      <c r="C11" s="504" t="s">
        <v>4</v>
      </c>
      <c r="D11" s="497"/>
      <c r="E11" s="167" t="s">
        <v>118</v>
      </c>
      <c r="F11" s="18">
        <v>908457</v>
      </c>
      <c r="G11" s="18">
        <v>495514</v>
      </c>
      <c r="H11" s="18">
        <v>495902</v>
      </c>
      <c r="I11" s="18">
        <f>SUM(G11:H11)</f>
        <v>991416</v>
      </c>
      <c r="J11" s="18">
        <v>992988</v>
      </c>
    </row>
    <row r="12" spans="1:10" ht="14.1" customHeight="1">
      <c r="A12" s="48"/>
      <c r="B12" s="504" t="s">
        <v>5</v>
      </c>
      <c r="C12" s="504"/>
      <c r="D12" s="497"/>
      <c r="E12" s="149" t="s">
        <v>120</v>
      </c>
      <c r="F12" s="18">
        <v>268881</v>
      </c>
      <c r="G12" s="18">
        <v>188118</v>
      </c>
      <c r="H12" s="18">
        <v>165118</v>
      </c>
      <c r="I12" s="18">
        <f>SUM(G12:H12)</f>
        <v>353236</v>
      </c>
      <c r="J12" s="18">
        <v>350498</v>
      </c>
    </row>
    <row r="13" spans="1:10" ht="14.1" customHeight="1">
      <c r="A13" s="48"/>
      <c r="B13" s="47"/>
      <c r="C13" s="504" t="s">
        <v>6</v>
      </c>
      <c r="D13" s="497"/>
      <c r="E13" s="167" t="s">
        <v>119</v>
      </c>
      <c r="F13" s="18">
        <v>96000</v>
      </c>
      <c r="G13" s="18">
        <v>48000</v>
      </c>
      <c r="H13" s="18">
        <v>48000</v>
      </c>
      <c r="I13" s="18">
        <f>SUM(G13:H13)</f>
        <v>96000</v>
      </c>
      <c r="J13" s="18">
        <v>96000</v>
      </c>
    </row>
    <row r="14" spans="1:10" ht="14.1" customHeight="1">
      <c r="A14" s="48"/>
      <c r="B14" s="47"/>
      <c r="C14" s="504" t="s">
        <v>97</v>
      </c>
      <c r="D14" s="497"/>
      <c r="E14" s="149" t="s">
        <v>121</v>
      </c>
      <c r="F14" s="18">
        <v>142624.56</v>
      </c>
      <c r="G14" s="18">
        <v>77088.66</v>
      </c>
      <c r="H14" s="18">
        <v>78204.34</v>
      </c>
      <c r="I14" s="18">
        <f>SUM(G14:H14)</f>
        <v>155293</v>
      </c>
      <c r="J14" s="18">
        <v>154622</v>
      </c>
    </row>
    <row r="15" spans="1:10" ht="14.1" customHeight="1">
      <c r="A15" s="48"/>
      <c r="B15" s="49"/>
      <c r="C15" s="496" t="s">
        <v>7</v>
      </c>
      <c r="D15" s="497"/>
      <c r="E15" s="149" t="s">
        <v>122</v>
      </c>
      <c r="F15" s="18">
        <v>75881</v>
      </c>
      <c r="G15" s="18">
        <v>0</v>
      </c>
      <c r="H15" s="18">
        <v>20000</v>
      </c>
      <c r="I15" s="18">
        <f>SUM(G15:H15)</f>
        <v>20000</v>
      </c>
      <c r="J15" s="18">
        <v>20000</v>
      </c>
    </row>
    <row r="16" spans="1:10" ht="14.1" customHeight="1">
      <c r="A16" s="48"/>
      <c r="B16" s="498" t="s">
        <v>135</v>
      </c>
      <c r="C16" s="498"/>
      <c r="D16" s="499"/>
      <c r="E16" s="104"/>
      <c r="F16" s="21">
        <f>SUM(F11:F15)</f>
        <v>1491843.56</v>
      </c>
      <c r="G16" s="21">
        <f>SUM(G11:G15)</f>
        <v>808720.66</v>
      </c>
      <c r="H16" s="21">
        <f>SUM(H11:H15)</f>
        <v>807224.34</v>
      </c>
      <c r="I16" s="21">
        <f>SUM(I11:I15)</f>
        <v>1615945</v>
      </c>
      <c r="J16" s="21">
        <f>SUM(J11:J15)</f>
        <v>1614108</v>
      </c>
    </row>
    <row r="17" spans="1:11" ht="14.1" customHeight="1">
      <c r="A17" s="48"/>
      <c r="B17" s="54"/>
      <c r="C17" s="49"/>
      <c r="D17" s="47"/>
      <c r="E17" s="166"/>
      <c r="F17" s="21"/>
      <c r="G17" s="21"/>
      <c r="H17" s="21"/>
      <c r="I17" s="21"/>
      <c r="J17" s="21"/>
      <c r="K17" s="32">
        <v>1614108</v>
      </c>
    </row>
    <row r="18" spans="1:11" ht="14.1" customHeight="1">
      <c r="A18" s="15" t="s">
        <v>8</v>
      </c>
      <c r="B18" s="17"/>
      <c r="C18" s="29"/>
      <c r="D18" s="74"/>
      <c r="E18" s="104"/>
      <c r="F18" s="18"/>
      <c r="G18" s="18"/>
      <c r="H18" s="18"/>
      <c r="I18" s="18"/>
      <c r="J18" s="18"/>
    </row>
    <row r="19" spans="1:11" ht="14.1" customHeight="1">
      <c r="A19" s="15"/>
      <c r="B19" s="493" t="s">
        <v>9</v>
      </c>
      <c r="C19" s="504"/>
      <c r="D19" s="497"/>
      <c r="E19" s="149" t="s">
        <v>123</v>
      </c>
      <c r="F19" s="18">
        <v>135976</v>
      </c>
      <c r="G19" s="18">
        <v>98621</v>
      </c>
      <c r="H19" s="18">
        <v>8879</v>
      </c>
      <c r="I19" s="18">
        <f>SUM(G19:H19)</f>
        <v>107500</v>
      </c>
      <c r="J19" s="18">
        <v>120000</v>
      </c>
      <c r="K19" s="32">
        <v>286600</v>
      </c>
    </row>
    <row r="20" spans="1:11" ht="14.1" customHeight="1">
      <c r="A20" s="15"/>
      <c r="B20" s="493" t="s">
        <v>10</v>
      </c>
      <c r="C20" s="504"/>
      <c r="D20" s="497"/>
      <c r="E20" s="149" t="s">
        <v>124</v>
      </c>
      <c r="F20" s="18">
        <v>74869.58</v>
      </c>
      <c r="G20" s="18">
        <v>35030</v>
      </c>
      <c r="H20" s="18">
        <v>34970</v>
      </c>
      <c r="I20" s="18">
        <f t="shared" ref="I20:I24" si="0">SUM(G20:H20)</f>
        <v>70000</v>
      </c>
      <c r="J20" s="18">
        <v>70000</v>
      </c>
      <c r="K20" s="32">
        <v>15000</v>
      </c>
    </row>
    <row r="21" spans="1:11" ht="14.1" customHeight="1">
      <c r="A21" s="15"/>
      <c r="B21" s="493" t="s">
        <v>11</v>
      </c>
      <c r="C21" s="504"/>
      <c r="D21" s="497"/>
      <c r="E21" s="149" t="s">
        <v>125</v>
      </c>
      <c r="F21" s="18">
        <v>31830.45</v>
      </c>
      <c r="G21" s="18">
        <v>24041.56</v>
      </c>
      <c r="H21" s="18">
        <v>25958.44</v>
      </c>
      <c r="I21" s="18">
        <f t="shared" si="0"/>
        <v>50000</v>
      </c>
      <c r="J21" s="18">
        <v>50000</v>
      </c>
    </row>
    <row r="22" spans="1:11" ht="14.1" customHeight="1">
      <c r="A22" s="15"/>
      <c r="B22" s="493" t="s">
        <v>113</v>
      </c>
      <c r="C22" s="504"/>
      <c r="D22" s="497"/>
      <c r="E22" s="149" t="s">
        <v>127</v>
      </c>
      <c r="F22" s="18">
        <v>21508</v>
      </c>
      <c r="G22" s="18">
        <v>4261</v>
      </c>
      <c r="H22" s="18">
        <v>18339</v>
      </c>
      <c r="I22" s="18">
        <f t="shared" si="0"/>
        <v>22600</v>
      </c>
      <c r="J22" s="18">
        <v>21600</v>
      </c>
    </row>
    <row r="23" spans="1:11" ht="14.1" customHeight="1">
      <c r="A23" s="15"/>
      <c r="B23" s="493" t="s">
        <v>14</v>
      </c>
      <c r="C23" s="493"/>
      <c r="D23" s="494"/>
      <c r="E23" s="149" t="s">
        <v>130</v>
      </c>
      <c r="F23" s="18">
        <v>700</v>
      </c>
      <c r="G23" s="18"/>
      <c r="H23" s="18"/>
      <c r="I23" s="18">
        <f t="shared" si="0"/>
        <v>0</v>
      </c>
      <c r="J23" s="18">
        <v>0</v>
      </c>
    </row>
    <row r="24" spans="1:11" ht="14.1" customHeight="1">
      <c r="A24" s="15"/>
      <c r="B24" s="493" t="s">
        <v>117</v>
      </c>
      <c r="C24" s="493"/>
      <c r="D24" s="494"/>
      <c r="E24" s="149" t="s">
        <v>131</v>
      </c>
      <c r="F24" s="18">
        <v>7820</v>
      </c>
      <c r="G24" s="18"/>
      <c r="H24" s="18">
        <v>10000</v>
      </c>
      <c r="I24" s="18">
        <f t="shared" si="0"/>
        <v>10000</v>
      </c>
      <c r="J24" s="18">
        <v>25000</v>
      </c>
    </row>
    <row r="25" spans="1:11" ht="14.1" customHeight="1">
      <c r="A25" s="56"/>
      <c r="B25" s="498" t="s">
        <v>136</v>
      </c>
      <c r="C25" s="498"/>
      <c r="D25" s="499"/>
      <c r="E25" s="149"/>
      <c r="F25" s="21">
        <f>SUM(F19:F24)</f>
        <v>272704.03000000003</v>
      </c>
      <c r="G25" s="21">
        <f>SUM(G19:G24)</f>
        <v>161953.56</v>
      </c>
      <c r="H25" s="21">
        <f>SUM(H19:H24)</f>
        <v>98146.44</v>
      </c>
      <c r="I25" s="21">
        <f>SUM(I19:I24)</f>
        <v>260100</v>
      </c>
      <c r="J25" s="21">
        <f>SUM(J19:J24)</f>
        <v>286600</v>
      </c>
    </row>
    <row r="26" spans="1:11" ht="14.1" customHeight="1">
      <c r="A26" s="56"/>
      <c r="B26" s="163"/>
      <c r="C26" s="163"/>
      <c r="D26" s="164"/>
      <c r="E26" s="166"/>
      <c r="F26" s="21"/>
      <c r="G26" s="21"/>
      <c r="H26" s="21"/>
      <c r="I26" s="21"/>
      <c r="J26" s="21"/>
    </row>
    <row r="27" spans="1:11" ht="14.1" customHeight="1">
      <c r="A27" s="503" t="s">
        <v>16</v>
      </c>
      <c r="B27" s="498"/>
      <c r="C27" s="498"/>
      <c r="D27" s="499"/>
      <c r="E27" s="166"/>
      <c r="F27" s="21"/>
      <c r="G27" s="21"/>
      <c r="H27" s="21"/>
      <c r="I27" s="21"/>
      <c r="J27" s="21"/>
    </row>
    <row r="28" spans="1:11" ht="14.1" customHeight="1">
      <c r="A28" s="56"/>
      <c r="B28" s="504" t="s">
        <v>133</v>
      </c>
      <c r="C28" s="504"/>
      <c r="D28" s="497"/>
      <c r="E28" s="149" t="s">
        <v>134</v>
      </c>
      <c r="F28" s="150">
        <v>24688</v>
      </c>
      <c r="G28" s="150">
        <v>0</v>
      </c>
      <c r="H28" s="150">
        <v>35000</v>
      </c>
      <c r="I28" s="150">
        <f>SUM(G28:H28)</f>
        <v>35000</v>
      </c>
      <c r="J28" s="150">
        <v>15000</v>
      </c>
    </row>
    <row r="29" spans="1:11" ht="14.1" customHeight="1">
      <c r="A29" s="56"/>
      <c r="B29" s="498" t="s">
        <v>137</v>
      </c>
      <c r="C29" s="498"/>
      <c r="D29" s="499"/>
      <c r="E29" s="166"/>
      <c r="F29" s="55">
        <f>SUM(F28)</f>
        <v>24688</v>
      </c>
      <c r="G29" s="55">
        <f>SUM(G28)</f>
        <v>0</v>
      </c>
      <c r="H29" s="55">
        <f>SUM(H28)</f>
        <v>35000</v>
      </c>
      <c r="I29" s="55">
        <f>SUM(G29:H29)</f>
        <v>35000</v>
      </c>
      <c r="J29" s="55">
        <f>SUM(J28)</f>
        <v>15000</v>
      </c>
    </row>
    <row r="30" spans="1:11" ht="14.1" customHeight="1">
      <c r="A30" s="56"/>
      <c r="B30" s="163"/>
      <c r="C30" s="163"/>
      <c r="D30" s="164"/>
      <c r="E30" s="166"/>
      <c r="F30" s="55"/>
      <c r="G30" s="55"/>
      <c r="H30" s="55"/>
      <c r="I30" s="55"/>
      <c r="J30" s="55"/>
    </row>
    <row r="31" spans="1:11" ht="14.1" customHeight="1" thickBot="1">
      <c r="A31" s="500" t="s">
        <v>17</v>
      </c>
      <c r="B31" s="501"/>
      <c r="C31" s="501"/>
      <c r="D31" s="502"/>
      <c r="E31" s="46"/>
      <c r="F31" s="314">
        <f>SUM(F29,F25,F16)</f>
        <v>1789235.59</v>
      </c>
      <c r="G31" s="314">
        <f>SUM(G29,G25,G16)</f>
        <v>970674.22</v>
      </c>
      <c r="H31" s="314">
        <f>SUM(H29,H25,H16)</f>
        <v>940370.78</v>
      </c>
      <c r="I31" s="314">
        <f>SUM(I29,I25,I16)</f>
        <v>1911045</v>
      </c>
      <c r="J31" s="314">
        <f>SUM(J29,J25,J16)</f>
        <v>1915708</v>
      </c>
    </row>
    <row r="32" spans="1:11" ht="14.1" customHeight="1" thickTop="1">
      <c r="A32" s="17"/>
      <c r="B32" s="17"/>
      <c r="C32" s="29"/>
      <c r="D32" s="29"/>
      <c r="E32" s="165"/>
      <c r="F32" s="160"/>
      <c r="G32" s="160"/>
      <c r="H32" s="160"/>
      <c r="I32" s="160"/>
      <c r="J32" s="160"/>
    </row>
    <row r="33" spans="1:10" ht="14.1" customHeight="1">
      <c r="A33" s="61" t="s">
        <v>29</v>
      </c>
      <c r="E33" s="203" t="s">
        <v>31</v>
      </c>
      <c r="H33" s="203" t="s">
        <v>33</v>
      </c>
    </row>
    <row r="34" spans="1:10" ht="14.1" customHeight="1">
      <c r="E34" s="203"/>
    </row>
    <row r="35" spans="1:10" ht="14.1" customHeight="1">
      <c r="E35" s="203"/>
    </row>
    <row r="36" spans="1:10" ht="14.1" customHeight="1">
      <c r="D36" s="1" t="s">
        <v>70</v>
      </c>
      <c r="E36" s="490" t="s">
        <v>35</v>
      </c>
      <c r="F36" s="490"/>
      <c r="H36" s="490" t="s">
        <v>36</v>
      </c>
      <c r="I36" s="490"/>
      <c r="J36" s="490"/>
    </row>
    <row r="37" spans="1:10" ht="14.1" customHeight="1">
      <c r="D37" s="61" t="s">
        <v>30</v>
      </c>
      <c r="E37" s="491" t="s">
        <v>32</v>
      </c>
      <c r="F37" s="491"/>
      <c r="H37" s="491" t="s">
        <v>34</v>
      </c>
      <c r="I37" s="491"/>
      <c r="J37" s="491"/>
    </row>
    <row r="38" spans="1:10" ht="14.1" customHeight="1">
      <c r="A38" s="17"/>
      <c r="B38" s="17"/>
      <c r="C38" s="29"/>
      <c r="D38" s="29"/>
      <c r="E38" s="204"/>
      <c r="F38" s="160"/>
      <c r="G38" s="160"/>
      <c r="H38" s="160"/>
      <c r="I38" s="160"/>
      <c r="J38" s="160"/>
    </row>
  </sheetData>
  <mergeCells count="31">
    <mergeCell ref="E36:F36"/>
    <mergeCell ref="H36:J36"/>
    <mergeCell ref="E37:F37"/>
    <mergeCell ref="H37:J37"/>
    <mergeCell ref="A8:D8"/>
    <mergeCell ref="B19:D19"/>
    <mergeCell ref="B20:D20"/>
    <mergeCell ref="B21:D21"/>
    <mergeCell ref="B22:D22"/>
    <mergeCell ref="B23:D23"/>
    <mergeCell ref="A9:D9"/>
    <mergeCell ref="B10:D10"/>
    <mergeCell ref="C11:D11"/>
    <mergeCell ref="B12:D12"/>
    <mergeCell ref="C13:D13"/>
    <mergeCell ref="B24:D24"/>
    <mergeCell ref="C14:D14"/>
    <mergeCell ref="C15:D15"/>
    <mergeCell ref="A2:J2"/>
    <mergeCell ref="A3:J3"/>
    <mergeCell ref="G5:I5"/>
    <mergeCell ref="J5:J6"/>
    <mergeCell ref="E6:E7"/>
    <mergeCell ref="I6:I7"/>
    <mergeCell ref="A7:D7"/>
    <mergeCell ref="A31:D31"/>
    <mergeCell ref="B16:D16"/>
    <mergeCell ref="B25:D25"/>
    <mergeCell ref="A27:D27"/>
    <mergeCell ref="B28:D28"/>
    <mergeCell ref="B29:D29"/>
  </mergeCells>
  <pageMargins left="1.06" right="0.25" top="1" bottom="0.25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K38"/>
  <sheetViews>
    <sheetView topLeftCell="A16" workbookViewId="0">
      <selection activeCell="J27" sqref="J27"/>
    </sheetView>
  </sheetViews>
  <sheetFormatPr defaultRowHeight="14.1" customHeight="1"/>
  <cols>
    <col min="1" max="1" width="3.7109375" style="61" customWidth="1"/>
    <col min="2" max="2" width="3.42578125" style="61" customWidth="1"/>
    <col min="3" max="3" width="4.28515625" style="61" customWidth="1"/>
    <col min="4" max="4" width="35.85546875" style="61" customWidth="1"/>
    <col min="5" max="5" width="17.5703125" style="105" customWidth="1"/>
    <col min="6" max="10" width="17.140625" style="61" customWidth="1"/>
    <col min="11" max="11" width="14.1406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14.1" customHeight="1">
      <c r="A3" s="491" t="s">
        <v>68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61" t="s">
        <v>112</v>
      </c>
    </row>
    <row r="6" spans="1:10" ht="14.1" customHeight="1">
      <c r="A6" s="63"/>
      <c r="B6" s="44"/>
      <c r="C6" s="44"/>
      <c r="D6" s="64"/>
      <c r="E6" s="109"/>
      <c r="F6" s="109"/>
      <c r="G6" s="527" t="s">
        <v>21</v>
      </c>
      <c r="H6" s="527"/>
      <c r="I6" s="527"/>
      <c r="J6" s="528" t="s">
        <v>26</v>
      </c>
    </row>
    <row r="7" spans="1:10" ht="14.1" customHeight="1">
      <c r="A7" s="107"/>
      <c r="B7" s="106"/>
      <c r="C7" s="106"/>
      <c r="D7" s="108"/>
      <c r="E7" s="520" t="s">
        <v>18</v>
      </c>
      <c r="F7" s="110" t="s">
        <v>19</v>
      </c>
      <c r="G7" s="110" t="s">
        <v>22</v>
      </c>
      <c r="H7" s="110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110" t="s">
        <v>20</v>
      </c>
      <c r="G8" s="110" t="s">
        <v>20</v>
      </c>
      <c r="H8" s="110" t="s">
        <v>25</v>
      </c>
      <c r="I8" s="520"/>
      <c r="J8" s="110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109"/>
      <c r="F10" s="20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110"/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167" t="s">
        <v>118</v>
      </c>
      <c r="F12" s="18">
        <v>1989886</v>
      </c>
      <c r="G12" s="18">
        <v>1474590.43</v>
      </c>
      <c r="H12" s="18">
        <v>1474565.57</v>
      </c>
      <c r="I12" s="18">
        <f>SUM(G12:H12)</f>
        <v>2949156</v>
      </c>
      <c r="J12" s="18">
        <v>2950464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1025483.04</v>
      </c>
      <c r="G13" s="18">
        <v>774558.75</v>
      </c>
      <c r="H13" s="18">
        <v>799518.25</v>
      </c>
      <c r="I13" s="18">
        <f t="shared" ref="I13:I16" si="0">SUM(G13:H13)</f>
        <v>1574077</v>
      </c>
      <c r="J13" s="18">
        <v>1416856</v>
      </c>
    </row>
    <row r="14" spans="1:10" ht="14.1" customHeight="1">
      <c r="A14" s="48"/>
      <c r="B14" s="47"/>
      <c r="C14" s="504" t="s">
        <v>6</v>
      </c>
      <c r="D14" s="497"/>
      <c r="E14" s="167" t="s">
        <v>119</v>
      </c>
      <c r="F14" s="18">
        <v>250000</v>
      </c>
      <c r="G14" s="18">
        <v>132000</v>
      </c>
      <c r="H14" s="18">
        <v>132000</v>
      </c>
      <c r="I14" s="18">
        <f t="shared" si="0"/>
        <v>264000</v>
      </c>
      <c r="J14" s="18">
        <v>264000</v>
      </c>
    </row>
    <row r="15" spans="1:10" ht="14.1" customHeight="1">
      <c r="A15" s="48"/>
      <c r="B15" s="47"/>
      <c r="C15" s="504" t="s">
        <v>97</v>
      </c>
      <c r="D15" s="497"/>
      <c r="E15" s="149" t="s">
        <v>121</v>
      </c>
      <c r="F15" s="18">
        <v>314627.86</v>
      </c>
      <c r="G15" s="18">
        <v>224542.36</v>
      </c>
      <c r="H15" s="18">
        <v>232431.64</v>
      </c>
      <c r="I15" s="18">
        <f t="shared" si="0"/>
        <v>456974</v>
      </c>
      <c r="J15" s="18">
        <v>458976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159080</v>
      </c>
      <c r="G16" s="18"/>
      <c r="H16" s="18">
        <v>55000</v>
      </c>
      <c r="I16" s="18">
        <f t="shared" si="0"/>
        <v>55000</v>
      </c>
      <c r="J16" s="18">
        <v>55000</v>
      </c>
    </row>
    <row r="17" spans="1:10" ht="14.1" customHeight="1">
      <c r="A17" s="48"/>
      <c r="B17" s="498" t="s">
        <v>135</v>
      </c>
      <c r="C17" s="498"/>
      <c r="D17" s="499"/>
      <c r="E17" s="110"/>
      <c r="F17" s="21">
        <f>SUM(F12:F16)</f>
        <v>3739076.9</v>
      </c>
      <c r="G17" s="21">
        <f>SUM(G12:G15)</f>
        <v>2605691.5399999996</v>
      </c>
      <c r="H17" s="21">
        <f>SUM(H12:H16)</f>
        <v>2693515.4600000004</v>
      </c>
      <c r="I17" s="21">
        <f>SUM(I12:I16)</f>
        <v>5299207</v>
      </c>
      <c r="J17" s="21">
        <f>SUM(J12:J16)</f>
        <v>5145296</v>
      </c>
    </row>
    <row r="18" spans="1:10" ht="14.1" customHeight="1">
      <c r="A18" s="48"/>
      <c r="B18" s="54"/>
      <c r="C18" s="49"/>
      <c r="D18" s="47"/>
      <c r="E18" s="166"/>
      <c r="F18" s="21"/>
      <c r="G18" s="21"/>
      <c r="H18" s="21"/>
      <c r="I18" s="21"/>
      <c r="J18" s="21"/>
    </row>
    <row r="19" spans="1:10" ht="14.1" customHeight="1">
      <c r="A19" s="15" t="s">
        <v>8</v>
      </c>
      <c r="B19" s="17"/>
      <c r="C19" s="29"/>
      <c r="D19" s="74"/>
      <c r="E19" s="110"/>
      <c r="F19" s="18"/>
      <c r="G19" s="18"/>
      <c r="H19" s="18"/>
      <c r="I19" s="18"/>
      <c r="J19" s="18"/>
    </row>
    <row r="20" spans="1:10" ht="14.1" customHeight="1">
      <c r="A20" s="15"/>
      <c r="B20" s="493" t="s">
        <v>9</v>
      </c>
      <c r="C20" s="504"/>
      <c r="D20" s="497"/>
      <c r="E20" s="149" t="s">
        <v>123</v>
      </c>
      <c r="F20" s="18">
        <v>88572.75</v>
      </c>
      <c r="G20" s="18">
        <v>35351</v>
      </c>
      <c r="H20" s="18">
        <v>34649</v>
      </c>
      <c r="I20" s="18">
        <f>SUM(G20:H20)</f>
        <v>70000</v>
      </c>
      <c r="J20" s="18">
        <v>70000</v>
      </c>
    </row>
    <row r="21" spans="1:10" ht="14.1" customHeight="1">
      <c r="A21" s="15"/>
      <c r="B21" s="493" t="s">
        <v>10</v>
      </c>
      <c r="C21" s="504"/>
      <c r="D21" s="497"/>
      <c r="E21" s="149" t="s">
        <v>124</v>
      </c>
      <c r="F21" s="18">
        <v>49978.22</v>
      </c>
      <c r="G21" s="18">
        <v>5581</v>
      </c>
      <c r="H21" s="18">
        <v>44419</v>
      </c>
      <c r="I21" s="18">
        <f t="shared" ref="I21:I27" si="1">SUM(G21:H21)</f>
        <v>50000</v>
      </c>
      <c r="J21" s="18">
        <v>70000</v>
      </c>
    </row>
    <row r="22" spans="1:10" ht="14.1" customHeight="1">
      <c r="A22" s="15"/>
      <c r="B22" s="493" t="s">
        <v>11</v>
      </c>
      <c r="C22" s="504"/>
      <c r="D22" s="497"/>
      <c r="E22" s="149" t="s">
        <v>125</v>
      </c>
      <c r="F22" s="18">
        <v>207614.3</v>
      </c>
      <c r="G22" s="18">
        <v>150973.1</v>
      </c>
      <c r="H22" s="18">
        <v>53234.9</v>
      </c>
      <c r="I22" s="18">
        <f t="shared" si="1"/>
        <v>204208</v>
      </c>
      <c r="J22" s="18">
        <v>250000</v>
      </c>
    </row>
    <row r="23" spans="1:10" ht="14.1" customHeight="1">
      <c r="A23" s="15"/>
      <c r="B23" s="493" t="s">
        <v>113</v>
      </c>
      <c r="C23" s="504"/>
      <c r="D23" s="497"/>
      <c r="E23" s="149" t="s">
        <v>127</v>
      </c>
      <c r="F23" s="18">
        <v>11465</v>
      </c>
      <c r="G23" s="18"/>
      <c r="H23" s="18">
        <v>42000</v>
      </c>
      <c r="I23" s="18">
        <f t="shared" si="1"/>
        <v>42000</v>
      </c>
      <c r="J23" s="18">
        <v>42400</v>
      </c>
    </row>
    <row r="24" spans="1:10" ht="14.1" customHeight="1">
      <c r="A24" s="15"/>
      <c r="B24" s="495" t="s">
        <v>93</v>
      </c>
      <c r="C24" s="496"/>
      <c r="D24" s="497"/>
      <c r="E24" s="149" t="s">
        <v>128</v>
      </c>
      <c r="F24" s="18">
        <v>220000</v>
      </c>
      <c r="G24" s="18">
        <v>221250</v>
      </c>
      <c r="H24" s="18">
        <v>17000</v>
      </c>
      <c r="I24" s="18">
        <f t="shared" si="1"/>
        <v>238250</v>
      </c>
      <c r="J24" s="18">
        <v>250000</v>
      </c>
    </row>
    <row r="25" spans="1:10" ht="14.1" customHeight="1">
      <c r="A25" s="15"/>
      <c r="B25" s="493" t="s">
        <v>14</v>
      </c>
      <c r="C25" s="493"/>
      <c r="D25" s="494"/>
      <c r="E25" s="149" t="s">
        <v>130</v>
      </c>
      <c r="F25" s="18"/>
      <c r="G25" s="18">
        <v>109898</v>
      </c>
      <c r="H25" s="18">
        <v>59599</v>
      </c>
      <c r="I25" s="18">
        <f t="shared" si="1"/>
        <v>169497</v>
      </c>
      <c r="J25" s="18">
        <v>220000</v>
      </c>
    </row>
    <row r="26" spans="1:10" ht="14.1" customHeight="1">
      <c r="A26" s="15"/>
      <c r="B26" s="493" t="s">
        <v>115</v>
      </c>
      <c r="C26" s="493"/>
      <c r="D26" s="494"/>
      <c r="E26" s="149" t="s">
        <v>132</v>
      </c>
      <c r="F26" s="18">
        <v>79772</v>
      </c>
      <c r="G26" s="18">
        <v>89503</v>
      </c>
      <c r="H26" s="18">
        <v>40106</v>
      </c>
      <c r="I26" s="18">
        <f t="shared" si="1"/>
        <v>129609</v>
      </c>
      <c r="J26" s="18">
        <v>190000</v>
      </c>
    </row>
    <row r="27" spans="1:10" ht="14.1" customHeight="1">
      <c r="A27" s="15"/>
      <c r="B27" s="498" t="s">
        <v>136</v>
      </c>
      <c r="C27" s="498"/>
      <c r="D27" s="499"/>
      <c r="E27" s="134"/>
      <c r="F27" s="21">
        <f>SUM(F20:F26)</f>
        <v>657402.27</v>
      </c>
      <c r="G27" s="21">
        <f>SUM(G20:G26)</f>
        <v>612556.1</v>
      </c>
      <c r="H27" s="21">
        <f>SUM(H20:H26)</f>
        <v>291007.90000000002</v>
      </c>
      <c r="I27" s="21">
        <f t="shared" si="1"/>
        <v>903564</v>
      </c>
      <c r="J27" s="21">
        <f>SUM(J20:J26)</f>
        <v>1092400</v>
      </c>
    </row>
    <row r="28" spans="1:10" ht="14.1" customHeight="1">
      <c r="A28" s="503" t="s">
        <v>16</v>
      </c>
      <c r="B28" s="498"/>
      <c r="C28" s="498"/>
      <c r="D28" s="499"/>
      <c r="E28" s="306"/>
      <c r="F28" s="21"/>
      <c r="G28" s="21"/>
      <c r="H28" s="21"/>
      <c r="I28" s="21"/>
      <c r="J28" s="21"/>
    </row>
    <row r="29" spans="1:10" ht="14.1" customHeight="1">
      <c r="A29" s="56"/>
      <c r="B29" s="504" t="s">
        <v>133</v>
      </c>
      <c r="C29" s="504"/>
      <c r="D29" s="497"/>
      <c r="E29" s="149" t="s">
        <v>134</v>
      </c>
      <c r="F29" s="150">
        <v>0</v>
      </c>
      <c r="G29" s="150">
        <v>0</v>
      </c>
      <c r="H29" s="150">
        <v>0</v>
      </c>
      <c r="I29" s="150">
        <f>SUM(G29:H29)</f>
        <v>0</v>
      </c>
      <c r="J29" s="150">
        <v>40000</v>
      </c>
    </row>
    <row r="30" spans="1:10" ht="14.1" customHeight="1">
      <c r="A30" s="56"/>
      <c r="B30" s="498" t="s">
        <v>137</v>
      </c>
      <c r="C30" s="498"/>
      <c r="D30" s="499"/>
      <c r="E30" s="306"/>
      <c r="F30" s="55">
        <f>SUM(F29)</f>
        <v>0</v>
      </c>
      <c r="G30" s="55">
        <f>SUM(G29)</f>
        <v>0</v>
      </c>
      <c r="H30" s="55">
        <f>SUM(H29)</f>
        <v>0</v>
      </c>
      <c r="I30" s="55">
        <f>SUM(G30:H30)</f>
        <v>0</v>
      </c>
      <c r="J30" s="55">
        <f>SUM(J29)</f>
        <v>40000</v>
      </c>
    </row>
    <row r="31" spans="1:10" ht="14.1" customHeight="1" thickBot="1">
      <c r="A31" s="500" t="s">
        <v>17</v>
      </c>
      <c r="B31" s="501"/>
      <c r="C31" s="501"/>
      <c r="D31" s="502"/>
      <c r="E31" s="46"/>
      <c r="F31" s="314">
        <f>SUM(F27,F17)</f>
        <v>4396479.17</v>
      </c>
      <c r="G31" s="314">
        <f>SUM(G27,G17)</f>
        <v>3218247.6399999997</v>
      </c>
      <c r="H31" s="314">
        <f>SUM(H27,H17)</f>
        <v>2984523.3600000003</v>
      </c>
      <c r="I31" s="314">
        <f>SUM(I27,I17)</f>
        <v>6202771</v>
      </c>
      <c r="J31" s="314">
        <f>SUM(J17,J27,J30)</f>
        <v>6277696</v>
      </c>
    </row>
    <row r="32" spans="1:10" ht="14.1" customHeight="1" thickTop="1">
      <c r="A32" s="17"/>
      <c r="B32" s="17"/>
      <c r="C32" s="29"/>
      <c r="D32" s="29"/>
      <c r="E32" s="165"/>
      <c r="F32" s="160"/>
      <c r="G32" s="160"/>
      <c r="H32" s="160"/>
      <c r="I32" s="160"/>
      <c r="J32" s="160"/>
    </row>
    <row r="33" spans="1:10" ht="14.1" customHeight="1">
      <c r="A33" s="61" t="s">
        <v>29</v>
      </c>
      <c r="E33" s="203" t="s">
        <v>31</v>
      </c>
      <c r="H33" s="203" t="s">
        <v>33</v>
      </c>
    </row>
    <row r="34" spans="1:10" ht="14.1" customHeight="1">
      <c r="E34" s="203"/>
    </row>
    <row r="35" spans="1:10" ht="14.1" customHeight="1">
      <c r="A35" s="509"/>
      <c r="B35" s="509"/>
      <c r="C35" s="509"/>
      <c r="D35" s="509"/>
      <c r="E35" s="203"/>
    </row>
    <row r="36" spans="1:10" ht="14.1" customHeight="1">
      <c r="D36" s="1" t="s">
        <v>69</v>
      </c>
      <c r="E36" s="490" t="s">
        <v>35</v>
      </c>
      <c r="F36" s="490"/>
      <c r="H36" s="490" t="s">
        <v>36</v>
      </c>
      <c r="I36" s="490"/>
      <c r="J36" s="490"/>
    </row>
    <row r="37" spans="1:10" ht="14.1" customHeight="1">
      <c r="D37" s="61" t="s">
        <v>30</v>
      </c>
      <c r="E37" s="491" t="s">
        <v>32</v>
      </c>
      <c r="F37" s="491"/>
      <c r="H37" s="491" t="s">
        <v>34</v>
      </c>
      <c r="I37" s="491"/>
      <c r="J37" s="491"/>
    </row>
    <row r="38" spans="1:10" ht="14.1" customHeight="1">
      <c r="A38" s="17"/>
      <c r="B38" s="17"/>
      <c r="C38" s="29"/>
      <c r="D38" s="29"/>
      <c r="E38" s="204"/>
      <c r="F38" s="160"/>
      <c r="G38" s="160"/>
      <c r="H38" s="160"/>
      <c r="I38" s="160"/>
      <c r="J38" s="160"/>
    </row>
  </sheetData>
  <mergeCells count="33">
    <mergeCell ref="B22:D22"/>
    <mergeCell ref="B27:D27"/>
    <mergeCell ref="A35:D35"/>
    <mergeCell ref="E36:F36"/>
    <mergeCell ref="H36:J36"/>
    <mergeCell ref="E37:F37"/>
    <mergeCell ref="H37:J37"/>
    <mergeCell ref="A28:D28"/>
    <mergeCell ref="B29:D29"/>
    <mergeCell ref="B30:D30"/>
    <mergeCell ref="A2:J2"/>
    <mergeCell ref="A3:J3"/>
    <mergeCell ref="G6:I6"/>
    <mergeCell ref="J6:J7"/>
    <mergeCell ref="E7:E8"/>
    <mergeCell ref="I7:I8"/>
    <mergeCell ref="A8:D8"/>
    <mergeCell ref="B17:D17"/>
    <mergeCell ref="A31:D31"/>
    <mergeCell ref="B26:D26"/>
    <mergeCell ref="A9:D9"/>
    <mergeCell ref="A10:D10"/>
    <mergeCell ref="B11:D11"/>
    <mergeCell ref="C12:D12"/>
    <mergeCell ref="B13:D13"/>
    <mergeCell ref="C14:D14"/>
    <mergeCell ref="B23:D23"/>
    <mergeCell ref="B24:D24"/>
    <mergeCell ref="B25:D25"/>
    <mergeCell ref="C15:D15"/>
    <mergeCell ref="C16:D16"/>
    <mergeCell ref="B20:D20"/>
    <mergeCell ref="B21:D21"/>
  </mergeCells>
  <pageMargins left="1" right="0.3" top="0.99" bottom="0.13" header="0.3" footer="0.13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J40"/>
  <sheetViews>
    <sheetView topLeftCell="A19" workbookViewId="0">
      <selection activeCell="E26" sqref="E26"/>
    </sheetView>
  </sheetViews>
  <sheetFormatPr defaultRowHeight="14.1" customHeight="1"/>
  <cols>
    <col min="1" max="3" width="4.28515625" style="61" customWidth="1"/>
    <col min="4" max="4" width="36.42578125" style="61" customWidth="1"/>
    <col min="5" max="10" width="17.140625" style="61" customWidth="1"/>
    <col min="11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14.1" customHeight="1">
      <c r="A3" s="491" t="s">
        <v>68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4.1" customHeight="1">
      <c r="A4" s="61" t="s">
        <v>116</v>
      </c>
    </row>
    <row r="5" spans="1:10" ht="14.1" customHeight="1">
      <c r="A5" s="63"/>
      <c r="B5" s="44"/>
      <c r="C5" s="44"/>
      <c r="D5" s="64"/>
      <c r="E5" s="133"/>
      <c r="F5" s="133"/>
      <c r="G5" s="527" t="s">
        <v>21</v>
      </c>
      <c r="H5" s="527"/>
      <c r="I5" s="527"/>
      <c r="J5" s="528" t="s">
        <v>26</v>
      </c>
    </row>
    <row r="6" spans="1:10" ht="14.1" customHeight="1">
      <c r="A6" s="131"/>
      <c r="B6" s="130"/>
      <c r="C6" s="130"/>
      <c r="D6" s="132"/>
      <c r="E6" s="520" t="s">
        <v>18</v>
      </c>
      <c r="F6" s="134" t="s">
        <v>19</v>
      </c>
      <c r="G6" s="134" t="s">
        <v>22</v>
      </c>
      <c r="H6" s="134" t="s">
        <v>23</v>
      </c>
      <c r="I6" s="530" t="s">
        <v>24</v>
      </c>
      <c r="J6" s="529"/>
    </row>
    <row r="7" spans="1:10" ht="14.1" customHeight="1">
      <c r="A7" s="523" t="s">
        <v>2</v>
      </c>
      <c r="B7" s="509"/>
      <c r="C7" s="509"/>
      <c r="D7" s="524"/>
      <c r="E7" s="520"/>
      <c r="F7" s="134" t="s">
        <v>20</v>
      </c>
      <c r="G7" s="134" t="s">
        <v>20</v>
      </c>
      <c r="H7" s="134" t="s">
        <v>25</v>
      </c>
      <c r="I7" s="520"/>
      <c r="J7" s="134" t="s">
        <v>27</v>
      </c>
    </row>
    <row r="8" spans="1:10" ht="14.1" customHeight="1">
      <c r="A8" s="514">
        <v>1</v>
      </c>
      <c r="B8" s="515"/>
      <c r="C8" s="515"/>
      <c r="D8" s="516"/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</row>
    <row r="9" spans="1:10" ht="14.1" customHeight="1">
      <c r="A9" s="503" t="s">
        <v>99</v>
      </c>
      <c r="B9" s="498"/>
      <c r="C9" s="498"/>
      <c r="D9" s="499"/>
      <c r="E9" s="71"/>
      <c r="F9" s="20"/>
      <c r="G9" s="71"/>
      <c r="H9" s="71"/>
      <c r="I9" s="71"/>
      <c r="J9" s="71"/>
    </row>
    <row r="10" spans="1:10" ht="14.1" customHeight="1">
      <c r="A10" s="48"/>
      <c r="B10" s="504" t="s">
        <v>3</v>
      </c>
      <c r="C10" s="504"/>
      <c r="D10" s="497"/>
      <c r="E10" s="73"/>
      <c r="F10" s="18"/>
      <c r="G10" s="18"/>
      <c r="H10" s="18"/>
      <c r="I10" s="18"/>
      <c r="J10" s="18"/>
    </row>
    <row r="11" spans="1:10" ht="14.1" customHeight="1">
      <c r="A11" s="48"/>
      <c r="B11" s="49"/>
      <c r="C11" s="504" t="s">
        <v>4</v>
      </c>
      <c r="D11" s="497"/>
      <c r="E11" s="167" t="s">
        <v>118</v>
      </c>
      <c r="F11" s="18">
        <v>484512.45</v>
      </c>
      <c r="G11" s="18">
        <v>391761.5</v>
      </c>
      <c r="H11" s="18">
        <v>415610.5</v>
      </c>
      <c r="I11" s="18">
        <f>SUM(G11:H11)</f>
        <v>807372</v>
      </c>
      <c r="J11" s="18">
        <v>801600</v>
      </c>
    </row>
    <row r="12" spans="1:10" ht="14.1" customHeight="1">
      <c r="A12" s="48"/>
      <c r="B12" s="504" t="s">
        <v>5</v>
      </c>
      <c r="C12" s="504"/>
      <c r="D12" s="497"/>
      <c r="E12" s="149" t="s">
        <v>120</v>
      </c>
      <c r="F12" s="18">
        <v>218498</v>
      </c>
      <c r="G12" s="18">
        <v>160800</v>
      </c>
      <c r="H12" s="18">
        <v>152762</v>
      </c>
      <c r="I12" s="18">
        <f>SUM(G12:H12)</f>
        <v>313562</v>
      </c>
      <c r="J12" s="18">
        <v>306100</v>
      </c>
    </row>
    <row r="13" spans="1:10" ht="14.1" customHeight="1">
      <c r="A13" s="48"/>
      <c r="B13" s="47"/>
      <c r="C13" s="504" t="s">
        <v>6</v>
      </c>
      <c r="D13" s="497"/>
      <c r="E13" s="167" t="s">
        <v>119</v>
      </c>
      <c r="F13" s="18">
        <v>48000</v>
      </c>
      <c r="G13" s="18">
        <v>34000</v>
      </c>
      <c r="H13" s="18">
        <v>38000</v>
      </c>
      <c r="I13" s="18">
        <f>SUM(G13:H13)</f>
        <v>72000</v>
      </c>
      <c r="J13" s="18">
        <v>72000</v>
      </c>
    </row>
    <row r="14" spans="1:10" ht="14.1" customHeight="1">
      <c r="A14" s="48"/>
      <c r="B14" s="47"/>
      <c r="C14" s="504" t="s">
        <v>97</v>
      </c>
      <c r="D14" s="497"/>
      <c r="E14" s="149" t="s">
        <v>121</v>
      </c>
      <c r="F14" s="18">
        <v>75191.360000000001</v>
      </c>
      <c r="G14" s="18">
        <v>61399.08</v>
      </c>
      <c r="H14" s="18">
        <v>64839.92</v>
      </c>
      <c r="I14" s="18">
        <f>SUM(G14:H14)</f>
        <v>126239</v>
      </c>
      <c r="J14" s="18">
        <v>124676</v>
      </c>
    </row>
    <row r="15" spans="1:10" ht="14.1" customHeight="1">
      <c r="A15" s="48"/>
      <c r="B15" s="49"/>
      <c r="C15" s="496" t="s">
        <v>7</v>
      </c>
      <c r="D15" s="497"/>
      <c r="E15" s="149" t="s">
        <v>122</v>
      </c>
      <c r="F15" s="18">
        <v>47498</v>
      </c>
      <c r="G15" s="18">
        <v>0</v>
      </c>
      <c r="H15" s="18">
        <v>15000</v>
      </c>
      <c r="I15" s="18">
        <f>SUM(G15:H15)</f>
        <v>15000</v>
      </c>
      <c r="J15" s="18">
        <v>15000</v>
      </c>
    </row>
    <row r="16" spans="1:10" ht="14.1" customHeight="1">
      <c r="A16" s="48"/>
      <c r="B16" s="498" t="s">
        <v>135</v>
      </c>
      <c r="C16" s="498"/>
      <c r="D16" s="499"/>
      <c r="E16" s="73"/>
      <c r="F16" s="21">
        <f>SUM(F11:F15)</f>
        <v>873699.80999999994</v>
      </c>
      <c r="G16" s="21">
        <f>SUM(G11:G15)</f>
        <v>647960.57999999996</v>
      </c>
      <c r="H16" s="21">
        <f>SUM(H11:H15)</f>
        <v>686212.42</v>
      </c>
      <c r="I16" s="21">
        <f>SUM(I11:I15)</f>
        <v>1334173</v>
      </c>
      <c r="J16" s="21">
        <f>SUM(J11:J15)</f>
        <v>1319376</v>
      </c>
    </row>
    <row r="17" spans="1:10" ht="8.25" customHeight="1">
      <c r="A17" s="48"/>
      <c r="B17" s="54"/>
      <c r="C17" s="49"/>
      <c r="D17" s="47"/>
      <c r="E17" s="73"/>
      <c r="F17" s="21"/>
      <c r="G17" s="21"/>
      <c r="H17" s="21"/>
      <c r="I17" s="21"/>
      <c r="J17" s="21"/>
    </row>
    <row r="18" spans="1:10" ht="14.1" customHeight="1">
      <c r="A18" s="15" t="s">
        <v>8</v>
      </c>
      <c r="B18" s="17"/>
      <c r="C18" s="29"/>
      <c r="D18" s="74"/>
      <c r="E18" s="73"/>
      <c r="F18" s="18"/>
      <c r="G18" s="18"/>
      <c r="H18" s="18"/>
      <c r="I18" s="18"/>
      <c r="J18" s="18"/>
    </row>
    <row r="19" spans="1:10" ht="14.1" customHeight="1">
      <c r="A19" s="15"/>
      <c r="B19" s="493" t="s">
        <v>9</v>
      </c>
      <c r="C19" s="504"/>
      <c r="D19" s="497"/>
      <c r="E19" s="149" t="s">
        <v>123</v>
      </c>
      <c r="F19" s="18">
        <v>70332</v>
      </c>
      <c r="G19" s="18">
        <v>9899</v>
      </c>
      <c r="H19" s="18">
        <v>23881</v>
      </c>
      <c r="I19" s="18">
        <f>SUM(G19:H19)</f>
        <v>33780</v>
      </c>
      <c r="J19" s="18">
        <v>55000</v>
      </c>
    </row>
    <row r="20" spans="1:10" ht="14.1" customHeight="1">
      <c r="A20" s="15"/>
      <c r="B20" s="493" t="s">
        <v>10</v>
      </c>
      <c r="C20" s="504"/>
      <c r="D20" s="497"/>
      <c r="E20" s="149" t="s">
        <v>124</v>
      </c>
      <c r="F20" s="18">
        <v>48749.58</v>
      </c>
      <c r="G20" s="18">
        <v>45886</v>
      </c>
      <c r="H20" s="18">
        <v>334</v>
      </c>
      <c r="I20" s="18">
        <f t="shared" ref="I20:I26" si="0">SUM(G20:H20)</f>
        <v>46220</v>
      </c>
      <c r="J20" s="18">
        <v>50000</v>
      </c>
    </row>
    <row r="21" spans="1:10" ht="14.1" customHeight="1">
      <c r="A21" s="15"/>
      <c r="B21" s="493" t="s">
        <v>11</v>
      </c>
      <c r="C21" s="504"/>
      <c r="D21" s="497"/>
      <c r="E21" s="149" t="s">
        <v>125</v>
      </c>
      <c r="F21" s="18">
        <v>20840</v>
      </c>
      <c r="G21" s="18">
        <v>16421.900000000001</v>
      </c>
      <c r="H21" s="18">
        <v>5778.1</v>
      </c>
      <c r="I21" s="18">
        <f t="shared" si="0"/>
        <v>22200</v>
      </c>
      <c r="J21" s="18">
        <v>25000</v>
      </c>
    </row>
    <row r="22" spans="1:10" ht="14.1" customHeight="1">
      <c r="A22" s="15"/>
      <c r="B22" s="493" t="s">
        <v>113</v>
      </c>
      <c r="C22" s="504"/>
      <c r="D22" s="497"/>
      <c r="E22" s="149" t="s">
        <v>127</v>
      </c>
      <c r="F22" s="18">
        <v>21127.72</v>
      </c>
      <c r="G22" s="18">
        <v>10094.969999999999</v>
      </c>
      <c r="H22" s="18">
        <v>11505.03</v>
      </c>
      <c r="I22" s="18">
        <f t="shared" si="0"/>
        <v>21600</v>
      </c>
      <c r="J22" s="18">
        <v>30000</v>
      </c>
    </row>
    <row r="23" spans="1:10" ht="14.1" customHeight="1">
      <c r="A23" s="15"/>
      <c r="B23" s="495" t="s">
        <v>93</v>
      </c>
      <c r="C23" s="496"/>
      <c r="D23" s="497"/>
      <c r="E23" s="149" t="s">
        <v>128</v>
      </c>
      <c r="F23" s="18">
        <v>212650</v>
      </c>
      <c r="G23" s="18">
        <v>66200</v>
      </c>
      <c r="H23" s="18">
        <v>164200</v>
      </c>
      <c r="I23" s="18">
        <f t="shared" si="0"/>
        <v>230400</v>
      </c>
      <c r="J23" s="18">
        <v>236400</v>
      </c>
    </row>
    <row r="24" spans="1:10" ht="14.1" customHeight="1">
      <c r="A24" s="15"/>
      <c r="B24" s="493" t="s">
        <v>14</v>
      </c>
      <c r="C24" s="493"/>
      <c r="D24" s="494"/>
      <c r="E24" s="149" t="s">
        <v>130</v>
      </c>
      <c r="F24" s="18"/>
      <c r="G24" s="18"/>
      <c r="H24" s="18">
        <v>5000</v>
      </c>
      <c r="I24" s="18">
        <f t="shared" si="0"/>
        <v>5000</v>
      </c>
      <c r="J24" s="18">
        <v>5000</v>
      </c>
    </row>
    <row r="25" spans="1:10" ht="14.1" customHeight="1">
      <c r="A25" s="15"/>
      <c r="B25" s="493" t="s">
        <v>114</v>
      </c>
      <c r="C25" s="504"/>
      <c r="D25" s="497"/>
      <c r="E25" s="73"/>
      <c r="F25" s="18"/>
      <c r="G25" s="18">
        <v>7500</v>
      </c>
      <c r="H25" s="18"/>
      <c r="I25" s="18">
        <f t="shared" si="0"/>
        <v>7500</v>
      </c>
      <c r="J25" s="18"/>
    </row>
    <row r="26" spans="1:10" ht="14.1" customHeight="1">
      <c r="A26" s="15"/>
      <c r="B26" s="493" t="s">
        <v>115</v>
      </c>
      <c r="C26" s="504"/>
      <c r="D26" s="497"/>
      <c r="E26" s="149" t="s">
        <v>132</v>
      </c>
      <c r="F26" s="18">
        <v>403136.38</v>
      </c>
      <c r="G26" s="18">
        <v>235000</v>
      </c>
      <c r="H26" s="18">
        <v>168500</v>
      </c>
      <c r="I26" s="18">
        <f t="shared" si="0"/>
        <v>403500</v>
      </c>
      <c r="J26" s="18">
        <v>501000</v>
      </c>
    </row>
    <row r="27" spans="1:10" ht="14.1" customHeight="1">
      <c r="A27" s="56"/>
      <c r="B27" s="498" t="s">
        <v>136</v>
      </c>
      <c r="C27" s="498"/>
      <c r="D27" s="499"/>
      <c r="E27" s="149"/>
      <c r="F27" s="21">
        <f>SUM(F19:F26)</f>
        <v>776835.68</v>
      </c>
      <c r="G27" s="21">
        <f>SUM(G19:G26)</f>
        <v>391001.87</v>
      </c>
      <c r="H27" s="21">
        <f>SUM(H19:H26)</f>
        <v>379198.13</v>
      </c>
      <c r="I27" s="21">
        <f>SUM(G27:H27)</f>
        <v>770200</v>
      </c>
      <c r="J27" s="21">
        <f>SUM(J19:J26)</f>
        <v>902400</v>
      </c>
    </row>
    <row r="28" spans="1:10" ht="8.25" customHeight="1">
      <c r="A28" s="56"/>
      <c r="B28" s="163"/>
      <c r="C28" s="163"/>
      <c r="D28" s="164"/>
      <c r="E28" s="166"/>
      <c r="F28" s="21"/>
      <c r="G28" s="21"/>
      <c r="H28" s="21"/>
      <c r="I28" s="21"/>
      <c r="J28" s="21"/>
    </row>
    <row r="29" spans="1:10" ht="14.1" customHeight="1">
      <c r="A29" s="503" t="s">
        <v>16</v>
      </c>
      <c r="B29" s="498"/>
      <c r="C29" s="498"/>
      <c r="D29" s="499"/>
      <c r="E29" s="166"/>
      <c r="F29" s="21"/>
      <c r="G29" s="21"/>
      <c r="H29" s="21"/>
      <c r="I29" s="21"/>
      <c r="J29" s="21"/>
    </row>
    <row r="30" spans="1:10" ht="14.1" customHeight="1">
      <c r="A30" s="56"/>
      <c r="B30" s="504" t="s">
        <v>133</v>
      </c>
      <c r="C30" s="504"/>
      <c r="D30" s="497"/>
      <c r="E30" s="149" t="s">
        <v>134</v>
      </c>
      <c r="F30" s="150">
        <v>196700.16</v>
      </c>
      <c r="G30" s="150">
        <v>0</v>
      </c>
      <c r="H30" s="150">
        <v>171000</v>
      </c>
      <c r="I30" s="150">
        <f>SUM(G30:H30)</f>
        <v>171000</v>
      </c>
      <c r="J30" s="150">
        <v>55000</v>
      </c>
    </row>
    <row r="31" spans="1:10" ht="14.1" customHeight="1">
      <c r="A31" s="56"/>
      <c r="B31" s="498" t="s">
        <v>137</v>
      </c>
      <c r="C31" s="498"/>
      <c r="D31" s="499"/>
      <c r="E31" s="166"/>
      <c r="F31" s="55">
        <f>SUM(F30)</f>
        <v>196700.16</v>
      </c>
      <c r="G31" s="55">
        <f>SUM(G30)</f>
        <v>0</v>
      </c>
      <c r="H31" s="55">
        <f>SUM(H30)</f>
        <v>171000</v>
      </c>
      <c r="I31" s="55">
        <f>SUM(G31:H31)</f>
        <v>171000</v>
      </c>
      <c r="J31" s="55">
        <f>SUM(J30)</f>
        <v>55000</v>
      </c>
    </row>
    <row r="32" spans="1:10" ht="7.5" customHeight="1">
      <c r="A32" s="56"/>
      <c r="B32" s="163"/>
      <c r="C32" s="163"/>
      <c r="D32" s="164"/>
      <c r="E32" s="166"/>
      <c r="F32" s="55"/>
      <c r="G32" s="55"/>
      <c r="H32" s="55"/>
      <c r="I32" s="55"/>
      <c r="J32" s="55"/>
    </row>
    <row r="33" spans="1:10" ht="14.1" customHeight="1" thickBot="1">
      <c r="A33" s="500" t="s">
        <v>17</v>
      </c>
      <c r="B33" s="501"/>
      <c r="C33" s="501"/>
      <c r="D33" s="502"/>
      <c r="E33" s="46"/>
      <c r="F33" s="314">
        <f>SUM(F31,F27,F16)</f>
        <v>1847235.65</v>
      </c>
      <c r="G33" s="314">
        <f>SUM(G31,G27,G16)</f>
        <v>1038962.45</v>
      </c>
      <c r="H33" s="314">
        <f>SUM(H31,H27,H16)</f>
        <v>1236410.55</v>
      </c>
      <c r="I33" s="314">
        <f>SUM(I31,I27,I16)</f>
        <v>2275373</v>
      </c>
      <c r="J33" s="314">
        <f>SUM(J31,J27,J16)</f>
        <v>2276776</v>
      </c>
    </row>
    <row r="34" spans="1:10" ht="14.1" customHeight="1" thickTop="1">
      <c r="A34" s="200"/>
      <c r="B34" s="200"/>
      <c r="C34" s="200"/>
      <c r="D34" s="200"/>
      <c r="E34" s="204"/>
      <c r="F34" s="153"/>
      <c r="G34" s="153"/>
      <c r="H34" s="153"/>
      <c r="I34" s="153"/>
      <c r="J34" s="153"/>
    </row>
    <row r="35" spans="1:10" ht="14.1" customHeight="1">
      <c r="A35" s="61" t="s">
        <v>29</v>
      </c>
      <c r="E35" s="61" t="s">
        <v>31</v>
      </c>
      <c r="H35" s="203" t="s">
        <v>33</v>
      </c>
    </row>
    <row r="38" spans="1:10" ht="14.1" customHeight="1">
      <c r="D38" s="1" t="s">
        <v>67</v>
      </c>
      <c r="E38" s="490" t="s">
        <v>35</v>
      </c>
      <c r="F38" s="490"/>
      <c r="H38" s="490" t="s">
        <v>36</v>
      </c>
      <c r="I38" s="490"/>
      <c r="J38" s="490"/>
    </row>
    <row r="39" spans="1:10" ht="14.1" customHeight="1">
      <c r="D39" s="61" t="s">
        <v>30</v>
      </c>
      <c r="E39" s="491" t="s">
        <v>32</v>
      </c>
      <c r="F39" s="491"/>
      <c r="H39" s="491" t="s">
        <v>34</v>
      </c>
      <c r="I39" s="491"/>
      <c r="J39" s="491"/>
    </row>
    <row r="40" spans="1:10" ht="14.1" customHeight="1">
      <c r="E40" s="203"/>
      <c r="F40" s="203"/>
      <c r="H40" s="203"/>
      <c r="I40" s="203"/>
      <c r="J40" s="203"/>
    </row>
  </sheetData>
  <mergeCells count="33">
    <mergeCell ref="B27:D27"/>
    <mergeCell ref="A9:D9"/>
    <mergeCell ref="H38:J38"/>
    <mergeCell ref="E39:F39"/>
    <mergeCell ref="H39:J39"/>
    <mergeCell ref="B12:D12"/>
    <mergeCell ref="C13:D13"/>
    <mergeCell ref="C14:D14"/>
    <mergeCell ref="B16:D16"/>
    <mergeCell ref="A29:D29"/>
    <mergeCell ref="B30:D30"/>
    <mergeCell ref="B31:D31"/>
    <mergeCell ref="A33:D33"/>
    <mergeCell ref="E38:F38"/>
    <mergeCell ref="B23:D23"/>
    <mergeCell ref="B24:D24"/>
    <mergeCell ref="B25:D25"/>
    <mergeCell ref="C15:D15"/>
    <mergeCell ref="C11:D11"/>
    <mergeCell ref="B26:D26"/>
    <mergeCell ref="B10:D10"/>
    <mergeCell ref="A2:J2"/>
    <mergeCell ref="A3:J3"/>
    <mergeCell ref="G5:I5"/>
    <mergeCell ref="J5:J6"/>
    <mergeCell ref="E6:E7"/>
    <mergeCell ref="I6:I7"/>
    <mergeCell ref="A7:D7"/>
    <mergeCell ref="A8:D8"/>
    <mergeCell ref="B19:D19"/>
    <mergeCell ref="B20:D20"/>
    <mergeCell ref="B21:D21"/>
    <mergeCell ref="B22:D22"/>
  </mergeCells>
  <pageMargins left="1" right="0.25" top="0.92" bottom="0.11" header="0" footer="0.11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I41"/>
  <sheetViews>
    <sheetView topLeftCell="A7" workbookViewId="0">
      <selection activeCell="C4" sqref="C4"/>
    </sheetView>
  </sheetViews>
  <sheetFormatPr defaultRowHeight="15"/>
  <cols>
    <col min="1" max="2" width="2.28515625" customWidth="1"/>
    <col min="3" max="3" width="43" customWidth="1"/>
    <col min="4" max="4" width="15.5703125" customWidth="1"/>
    <col min="5" max="5" width="16.28515625" customWidth="1"/>
    <col min="6" max="6" width="15.7109375" customWidth="1"/>
    <col min="7" max="7" width="16.7109375" customWidth="1"/>
    <col min="8" max="8" width="15.5703125" customWidth="1"/>
    <col min="9" max="9" width="15.85546875" customWidth="1"/>
  </cols>
  <sheetData>
    <row r="1" spans="1:9" ht="12.95" customHeight="1">
      <c r="A1" t="s">
        <v>71</v>
      </c>
      <c r="I1" s="14" t="s">
        <v>28</v>
      </c>
    </row>
    <row r="2" spans="1:9" ht="12.95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</row>
    <row r="3" spans="1:9" ht="12.95" customHeight="1">
      <c r="A3" s="507" t="s">
        <v>56</v>
      </c>
      <c r="B3" s="507"/>
      <c r="C3" s="507"/>
      <c r="D3" s="507"/>
      <c r="E3" s="507"/>
      <c r="F3" s="507"/>
      <c r="G3" s="507"/>
      <c r="H3" s="507"/>
      <c r="I3" s="507"/>
    </row>
    <row r="4" spans="1:9" ht="12.95" customHeight="1"/>
    <row r="5" spans="1:9" ht="12.95" customHeight="1">
      <c r="A5" t="s">
        <v>321</v>
      </c>
    </row>
    <row r="6" spans="1:9" ht="12.95" customHeight="1">
      <c r="A6" s="2"/>
      <c r="B6" s="3"/>
      <c r="C6" s="6"/>
      <c r="D6" s="26"/>
      <c r="E6" s="26"/>
      <c r="F6" s="531" t="s">
        <v>21</v>
      </c>
      <c r="G6" s="531"/>
      <c r="H6" s="531"/>
      <c r="I6" s="532" t="s">
        <v>26</v>
      </c>
    </row>
    <row r="7" spans="1:9" ht="12.95" customHeight="1">
      <c r="A7" s="23"/>
      <c r="B7" s="24"/>
      <c r="C7" s="25"/>
      <c r="D7" s="534" t="s">
        <v>18</v>
      </c>
      <c r="E7" s="27" t="s">
        <v>19</v>
      </c>
      <c r="F7" s="27" t="s">
        <v>22</v>
      </c>
      <c r="G7" s="27" t="s">
        <v>23</v>
      </c>
      <c r="H7" s="535" t="s">
        <v>24</v>
      </c>
      <c r="I7" s="533"/>
    </row>
    <row r="8" spans="1:9" ht="12.95" customHeight="1">
      <c r="A8" s="536" t="s">
        <v>2</v>
      </c>
      <c r="B8" s="537"/>
      <c r="C8" s="538"/>
      <c r="D8" s="534"/>
      <c r="E8" s="27" t="s">
        <v>20</v>
      </c>
      <c r="F8" s="27" t="s">
        <v>20</v>
      </c>
      <c r="G8" s="27" t="s">
        <v>25</v>
      </c>
      <c r="H8" s="534"/>
      <c r="I8" s="27" t="s">
        <v>27</v>
      </c>
    </row>
    <row r="9" spans="1:9" ht="12.95" customHeight="1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 ht="12.95" customHeight="1">
      <c r="A10" s="9"/>
      <c r="B10" s="17"/>
      <c r="C10" s="10"/>
      <c r="D10" s="13"/>
      <c r="E10" s="21"/>
      <c r="F10" s="13"/>
      <c r="G10" s="13"/>
      <c r="H10" s="13"/>
      <c r="I10" s="13"/>
    </row>
    <row r="11" spans="1:9" ht="12.95" customHeight="1">
      <c r="A11" s="15" t="s">
        <v>315</v>
      </c>
      <c r="B11" s="10"/>
      <c r="C11" s="11"/>
      <c r="D11" s="149" t="s">
        <v>132</v>
      </c>
      <c r="E11" s="18"/>
      <c r="F11" s="13"/>
      <c r="G11" s="13"/>
      <c r="H11" s="13"/>
      <c r="I11" s="13"/>
    </row>
    <row r="12" spans="1:9" ht="12.95" customHeight="1">
      <c r="A12" s="9"/>
      <c r="B12" s="10"/>
      <c r="C12" s="11"/>
      <c r="D12" s="13"/>
      <c r="E12" s="18"/>
      <c r="F12" s="13"/>
      <c r="G12" s="13"/>
      <c r="H12" s="13"/>
      <c r="I12" s="13"/>
    </row>
    <row r="13" spans="1:9" ht="12.95" customHeight="1">
      <c r="A13" s="9"/>
      <c r="B13" s="16" t="s">
        <v>316</v>
      </c>
      <c r="C13" s="11"/>
      <c r="D13" s="13"/>
      <c r="E13" s="18">
        <v>12000</v>
      </c>
      <c r="F13" s="18">
        <v>30000</v>
      </c>
      <c r="G13" s="18">
        <v>30000</v>
      </c>
      <c r="H13" s="18">
        <f>SUM(F13:G13)</f>
        <v>60000</v>
      </c>
      <c r="I13" s="18">
        <v>135000</v>
      </c>
    </row>
    <row r="14" spans="1:9" s="1" customFormat="1" ht="12.95" customHeight="1">
      <c r="A14" s="15"/>
      <c r="B14" s="19" t="s">
        <v>37</v>
      </c>
      <c r="C14" s="420"/>
      <c r="D14" s="421"/>
      <c r="E14" s="28">
        <f>SUM(E13)</f>
        <v>12000</v>
      </c>
      <c r="F14" s="28">
        <f>SUM(F13)</f>
        <v>30000</v>
      </c>
      <c r="G14" s="28">
        <f>SUM(G13)</f>
        <v>30000</v>
      </c>
      <c r="H14" s="28">
        <f>SUM(H13)</f>
        <v>60000</v>
      </c>
      <c r="I14" s="28">
        <f>SUM(I13)</f>
        <v>135000</v>
      </c>
    </row>
    <row r="15" spans="1:9" ht="12.95" customHeight="1">
      <c r="A15" s="9"/>
      <c r="B15" s="19"/>
      <c r="C15" s="11"/>
      <c r="D15" s="13"/>
      <c r="E15" s="28"/>
      <c r="F15" s="18"/>
      <c r="G15" s="18"/>
      <c r="H15" s="18"/>
      <c r="I15" s="18"/>
    </row>
    <row r="16" spans="1:9" ht="12.75" customHeight="1">
      <c r="A16" s="9"/>
      <c r="B16" s="16" t="s">
        <v>57</v>
      </c>
      <c r="C16" s="11"/>
      <c r="D16" s="13"/>
      <c r="E16" s="18">
        <v>12000</v>
      </c>
      <c r="F16" s="18">
        <v>6000</v>
      </c>
      <c r="G16" s="18">
        <v>6000</v>
      </c>
      <c r="H16" s="18">
        <f>SUM(F16:G16)</f>
        <v>12000</v>
      </c>
      <c r="I16" s="18">
        <v>12000</v>
      </c>
    </row>
    <row r="17" spans="1:9" s="1" customFormat="1" ht="12.95" customHeight="1">
      <c r="A17" s="15"/>
      <c r="B17" s="19" t="s">
        <v>37</v>
      </c>
      <c r="C17" s="420"/>
      <c r="D17" s="421"/>
      <c r="E17" s="28">
        <f>SUM(E16)</f>
        <v>12000</v>
      </c>
      <c r="F17" s="28">
        <f>SUM(F16)</f>
        <v>6000</v>
      </c>
      <c r="G17" s="28">
        <f>SUM(G16)</f>
        <v>6000</v>
      </c>
      <c r="H17" s="28">
        <f>SUM(H16)</f>
        <v>12000</v>
      </c>
      <c r="I17" s="28">
        <f>SUM(I16)</f>
        <v>12000</v>
      </c>
    </row>
    <row r="18" spans="1:9" ht="12.95" customHeight="1">
      <c r="A18" s="9"/>
      <c r="B18" s="16"/>
      <c r="C18" s="11"/>
      <c r="D18" s="13"/>
      <c r="E18" s="18"/>
      <c r="F18" s="18"/>
      <c r="G18" s="18"/>
      <c r="H18" s="18"/>
      <c r="I18" s="18"/>
    </row>
    <row r="19" spans="1:9" ht="12.95" customHeight="1">
      <c r="A19" s="9"/>
      <c r="B19" s="16" t="s">
        <v>58</v>
      </c>
      <c r="C19" s="11"/>
      <c r="D19" s="13"/>
      <c r="E19" s="18">
        <v>12000</v>
      </c>
      <c r="F19" s="18">
        <v>6000</v>
      </c>
      <c r="G19" s="18">
        <v>6000</v>
      </c>
      <c r="H19" s="18">
        <f>SUM(F19:G19)</f>
        <v>12000</v>
      </c>
      <c r="I19" s="18">
        <v>12000</v>
      </c>
    </row>
    <row r="20" spans="1:9" s="1" customFormat="1" ht="12.95" customHeight="1">
      <c r="A20" s="15"/>
      <c r="B20" s="19" t="s">
        <v>37</v>
      </c>
      <c r="C20" s="420"/>
      <c r="D20" s="421"/>
      <c r="E20" s="28">
        <f>SUM(E19)</f>
        <v>12000</v>
      </c>
      <c r="F20" s="28">
        <f>SUM(F19)</f>
        <v>6000</v>
      </c>
      <c r="G20" s="28">
        <f>SUM(G19)</f>
        <v>6000</v>
      </c>
      <c r="H20" s="28">
        <f>SUM(H19)</f>
        <v>12000</v>
      </c>
      <c r="I20" s="28">
        <f>SUM(I19)</f>
        <v>12000</v>
      </c>
    </row>
    <row r="21" spans="1:9" ht="12.95" customHeight="1">
      <c r="A21" s="9"/>
      <c r="B21" s="19"/>
      <c r="C21" s="11"/>
      <c r="D21" s="13"/>
      <c r="E21" s="28"/>
      <c r="F21" s="18"/>
      <c r="G21" s="18"/>
      <c r="H21" s="18"/>
      <c r="I21" s="18"/>
    </row>
    <row r="22" spans="1:9" ht="12.95" customHeight="1">
      <c r="A22" s="9"/>
      <c r="B22" s="16" t="s">
        <v>317</v>
      </c>
      <c r="C22" s="11"/>
      <c r="D22" s="13"/>
      <c r="E22" s="18">
        <v>12000</v>
      </c>
      <c r="F22" s="18">
        <v>6000</v>
      </c>
      <c r="G22" s="18">
        <v>6000</v>
      </c>
      <c r="H22" s="18">
        <f>SUM(F22:G22)</f>
        <v>12000</v>
      </c>
      <c r="I22" s="18">
        <v>12000</v>
      </c>
    </row>
    <row r="23" spans="1:9" s="1" customFormat="1" ht="12.95" customHeight="1">
      <c r="A23" s="15"/>
      <c r="B23" s="19" t="s">
        <v>37</v>
      </c>
      <c r="C23" s="420"/>
      <c r="D23" s="421"/>
      <c r="E23" s="28">
        <f>SUM(E22)</f>
        <v>12000</v>
      </c>
      <c r="F23" s="28">
        <f>SUM(F22)</f>
        <v>6000</v>
      </c>
      <c r="G23" s="28">
        <f>SUM(G22)</f>
        <v>6000</v>
      </c>
      <c r="H23" s="28">
        <f>SUM(H22)</f>
        <v>12000</v>
      </c>
      <c r="I23" s="28">
        <f>SUM(I22)</f>
        <v>12000</v>
      </c>
    </row>
    <row r="24" spans="1:9" ht="12.95" customHeight="1">
      <c r="A24" s="9"/>
      <c r="B24" s="19"/>
      <c r="C24" s="11"/>
      <c r="D24" s="13"/>
      <c r="E24" s="18"/>
      <c r="F24" s="13"/>
      <c r="G24" s="13"/>
      <c r="H24" s="13"/>
      <c r="I24" s="13"/>
    </row>
    <row r="25" spans="1:9" ht="12.95" customHeight="1">
      <c r="A25" s="9"/>
      <c r="B25" s="16" t="s">
        <v>59</v>
      </c>
      <c r="C25" s="11"/>
      <c r="D25" s="13"/>
      <c r="E25" s="18">
        <v>60000</v>
      </c>
      <c r="F25" s="18">
        <v>30000</v>
      </c>
      <c r="G25" s="18">
        <v>30000</v>
      </c>
      <c r="H25" s="18">
        <f>SUM(F25:G25)</f>
        <v>60000</v>
      </c>
      <c r="I25" s="18">
        <v>60000</v>
      </c>
    </row>
    <row r="26" spans="1:9" s="1" customFormat="1" ht="12.95" customHeight="1">
      <c r="A26" s="15"/>
      <c r="B26" s="19" t="s">
        <v>37</v>
      </c>
      <c r="C26" s="420"/>
      <c r="D26" s="421"/>
      <c r="E26" s="28">
        <f>SUM(E25)</f>
        <v>60000</v>
      </c>
      <c r="F26" s="28">
        <f>SUM(F25)</f>
        <v>30000</v>
      </c>
      <c r="G26" s="28">
        <f>SUM(G25)</f>
        <v>30000</v>
      </c>
      <c r="H26" s="28">
        <f>SUM(F26:G26)</f>
        <v>60000</v>
      </c>
      <c r="I26" s="28">
        <f>SUM(I25)</f>
        <v>60000</v>
      </c>
    </row>
    <row r="27" spans="1:9" ht="12.95" customHeight="1">
      <c r="A27" s="9"/>
      <c r="B27" s="16"/>
      <c r="C27" s="11"/>
      <c r="D27" s="13"/>
      <c r="E27" s="18"/>
      <c r="F27" s="13"/>
      <c r="G27" s="13"/>
      <c r="H27" s="13"/>
      <c r="I27" s="13"/>
    </row>
    <row r="28" spans="1:9" ht="12.95" customHeight="1">
      <c r="A28" s="9"/>
      <c r="B28" s="19" t="s">
        <v>60</v>
      </c>
      <c r="C28" s="11"/>
      <c r="D28" s="13"/>
      <c r="E28" s="21">
        <f>SUM(,E14,E17,E20,E23,E26)</f>
        <v>108000</v>
      </c>
      <c r="F28" s="21">
        <f>SUM(,F14,F17,F20,F23,F26)</f>
        <v>78000</v>
      </c>
      <c r="G28" s="21">
        <f>SUM(,G14,G17,G20,G23,G26)</f>
        <v>78000</v>
      </c>
      <c r="H28" s="21">
        <f>SUM(,H14,H17,H20,H23,H26)</f>
        <v>156000</v>
      </c>
      <c r="I28" s="21">
        <f>SUM(,I14,I17,I20,I23,I26)</f>
        <v>231000</v>
      </c>
    </row>
    <row r="29" spans="1:9" ht="12.95" customHeight="1">
      <c r="A29" s="9"/>
      <c r="B29" s="10"/>
      <c r="C29" s="11"/>
      <c r="D29" s="13"/>
      <c r="E29" s="21"/>
      <c r="F29" s="13"/>
      <c r="G29" s="13"/>
      <c r="H29" s="13"/>
      <c r="I29" s="13"/>
    </row>
    <row r="30" spans="1:9" ht="12.95" customHeight="1" thickBot="1">
      <c r="A30" s="12" t="s">
        <v>17</v>
      </c>
      <c r="B30" s="4"/>
      <c r="C30" s="5"/>
      <c r="D30" s="7"/>
      <c r="E30" s="357">
        <f>SUM(E28:E29)</f>
        <v>108000</v>
      </c>
      <c r="F30" s="413">
        <f>SUM(F28:F29)</f>
        <v>78000</v>
      </c>
      <c r="G30" s="413">
        <f>SUM(G28:G29)</f>
        <v>78000</v>
      </c>
      <c r="H30" s="413">
        <f>SUM(H28:H29)</f>
        <v>156000</v>
      </c>
      <c r="I30" s="413">
        <f>SUM(I28:I29)</f>
        <v>231000</v>
      </c>
    </row>
    <row r="31" spans="1:9" ht="12.95" customHeight="1" thickTop="1"/>
    <row r="32" spans="1:9" ht="12.95" customHeight="1"/>
    <row r="33" spans="1:9" ht="12.95" customHeight="1">
      <c r="A33" t="s">
        <v>29</v>
      </c>
      <c r="D33" t="s">
        <v>31</v>
      </c>
      <c r="G33" t="s">
        <v>33</v>
      </c>
    </row>
    <row r="34" spans="1:9" ht="12.95" customHeight="1"/>
    <row r="35" spans="1:9" ht="12.95" customHeight="1"/>
    <row r="36" spans="1:9" ht="12.95" customHeight="1">
      <c r="C36" s="1" t="s">
        <v>36</v>
      </c>
      <c r="D36" s="490" t="s">
        <v>35</v>
      </c>
      <c r="E36" s="490"/>
      <c r="G36" s="490" t="s">
        <v>36</v>
      </c>
      <c r="H36" s="490"/>
      <c r="I36" s="490"/>
    </row>
    <row r="37" spans="1:9" ht="12.95" customHeight="1">
      <c r="C37" t="s">
        <v>90</v>
      </c>
      <c r="D37" s="507" t="s">
        <v>32</v>
      </c>
      <c r="E37" s="507"/>
      <c r="G37" s="507" t="s">
        <v>34</v>
      </c>
      <c r="H37" s="507"/>
      <c r="I37" s="507"/>
    </row>
    <row r="41" spans="1:9">
      <c r="C41" t="s">
        <v>91</v>
      </c>
    </row>
  </sheetData>
  <mergeCells count="12">
    <mergeCell ref="D36:E36"/>
    <mergeCell ref="D37:E37"/>
    <mergeCell ref="G36:I36"/>
    <mergeCell ref="G37:I37"/>
    <mergeCell ref="A9:C9"/>
    <mergeCell ref="A2:I2"/>
    <mergeCell ref="A3:I3"/>
    <mergeCell ref="F6:H6"/>
    <mergeCell ref="I6:I7"/>
    <mergeCell ref="D7:D8"/>
    <mergeCell ref="H7:H8"/>
    <mergeCell ref="A8:C8"/>
  </mergeCells>
  <pageMargins left="1.05" right="0.39" top="0.74" bottom="0.75" header="0.3" footer="0.3"/>
  <pageSetup paperSize="25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I30"/>
  <sheetViews>
    <sheetView topLeftCell="A4" workbookViewId="0">
      <selection activeCell="H21" sqref="H21"/>
    </sheetView>
  </sheetViews>
  <sheetFormatPr defaultRowHeight="15"/>
  <cols>
    <col min="1" max="1" width="3.5703125" customWidth="1"/>
    <col min="2" max="2" width="3.42578125" customWidth="1"/>
    <col min="3" max="3" width="34.42578125" customWidth="1"/>
    <col min="4" max="4" width="16.85546875" customWidth="1"/>
    <col min="5" max="5" width="16.42578125" customWidth="1"/>
    <col min="6" max="6" width="16.85546875" customWidth="1"/>
    <col min="7" max="7" width="18.42578125" customWidth="1"/>
    <col min="8" max="8" width="17" customWidth="1"/>
    <col min="9" max="9" width="18.140625" customWidth="1"/>
  </cols>
  <sheetData>
    <row r="1" spans="1:9">
      <c r="A1" t="s">
        <v>0</v>
      </c>
      <c r="I1" s="14" t="s">
        <v>28</v>
      </c>
    </row>
    <row r="2" spans="1:9">
      <c r="A2" s="507" t="s">
        <v>1</v>
      </c>
      <c r="B2" s="507"/>
      <c r="C2" s="507"/>
      <c r="D2" s="507"/>
      <c r="E2" s="507"/>
      <c r="F2" s="507"/>
      <c r="G2" s="507"/>
      <c r="H2" s="507"/>
      <c r="I2" s="507"/>
    </row>
    <row r="3" spans="1:9">
      <c r="A3" s="507" t="s">
        <v>65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66</v>
      </c>
    </row>
    <row r="6" spans="1:9">
      <c r="A6" s="2"/>
      <c r="B6" s="3"/>
      <c r="C6" s="6"/>
      <c r="D6" s="339"/>
      <c r="E6" s="339"/>
      <c r="F6" s="542" t="s">
        <v>21</v>
      </c>
      <c r="G6" s="543"/>
      <c r="H6" s="544"/>
      <c r="I6" s="339" t="s">
        <v>26</v>
      </c>
    </row>
    <row r="7" spans="1:9">
      <c r="A7" s="343"/>
      <c r="B7" s="344"/>
      <c r="C7" s="345"/>
      <c r="D7" s="534" t="s">
        <v>18</v>
      </c>
      <c r="E7" s="340" t="s">
        <v>19</v>
      </c>
      <c r="F7" s="340" t="s">
        <v>22</v>
      </c>
      <c r="G7" s="340" t="s">
        <v>23</v>
      </c>
      <c r="H7" s="342" t="s">
        <v>24</v>
      </c>
      <c r="I7" s="340"/>
    </row>
    <row r="8" spans="1:9">
      <c r="A8" s="343" t="s">
        <v>2</v>
      </c>
      <c r="B8" s="344"/>
      <c r="C8" s="345"/>
      <c r="D8" s="534"/>
      <c r="E8" s="340" t="s">
        <v>20</v>
      </c>
      <c r="F8" s="340" t="s">
        <v>20</v>
      </c>
      <c r="G8" s="340" t="s">
        <v>25</v>
      </c>
      <c r="H8" s="341"/>
      <c r="I8" s="340" t="s">
        <v>27</v>
      </c>
    </row>
    <row r="9" spans="1:9">
      <c r="A9" s="336">
        <v>1</v>
      </c>
      <c r="B9" s="337"/>
      <c r="C9" s="338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99" t="s">
        <v>9</v>
      </c>
      <c r="C12" s="49"/>
      <c r="D12" s="149" t="s">
        <v>123</v>
      </c>
      <c r="E12" s="18">
        <v>20280</v>
      </c>
      <c r="F12" s="18">
        <v>11580</v>
      </c>
      <c r="G12" s="18">
        <v>18420</v>
      </c>
      <c r="H12" s="18">
        <f t="shared" ref="H12:H15" si="0">SUM(F12:G12)</f>
        <v>30000</v>
      </c>
      <c r="I12" s="18">
        <v>30000</v>
      </c>
    </row>
    <row r="13" spans="1:9">
      <c r="A13" s="9"/>
      <c r="B13" s="199" t="s">
        <v>10</v>
      </c>
      <c r="C13" s="49"/>
      <c r="D13" s="149" t="s">
        <v>124</v>
      </c>
      <c r="E13" s="31">
        <v>68509</v>
      </c>
      <c r="F13" s="18">
        <v>0</v>
      </c>
      <c r="G13" s="18">
        <v>10000</v>
      </c>
      <c r="H13" s="18">
        <f t="shared" si="0"/>
        <v>10000</v>
      </c>
      <c r="I13" s="18">
        <v>10000</v>
      </c>
    </row>
    <row r="14" spans="1:9">
      <c r="A14" s="9"/>
      <c r="B14" s="199" t="s">
        <v>11</v>
      </c>
      <c r="C14" s="49"/>
      <c r="D14" s="149" t="s">
        <v>125</v>
      </c>
      <c r="E14" s="18">
        <v>18100</v>
      </c>
      <c r="F14" s="18">
        <v>0</v>
      </c>
      <c r="G14" s="18">
        <v>40000</v>
      </c>
      <c r="H14" s="18">
        <f t="shared" si="0"/>
        <v>40000</v>
      </c>
      <c r="I14" s="18">
        <v>40000</v>
      </c>
    </row>
    <row r="15" spans="1:9">
      <c r="A15" s="9"/>
      <c r="B15" s="199" t="s">
        <v>113</v>
      </c>
      <c r="C15" s="49"/>
      <c r="D15" s="149" t="s">
        <v>127</v>
      </c>
      <c r="E15" s="18">
        <v>0</v>
      </c>
      <c r="F15" s="18">
        <v>0</v>
      </c>
      <c r="G15" s="18">
        <v>10000</v>
      </c>
      <c r="H15" s="18">
        <f t="shared" si="0"/>
        <v>10000</v>
      </c>
      <c r="I15" s="18">
        <v>12000</v>
      </c>
    </row>
    <row r="16" spans="1:9">
      <c r="A16" s="9"/>
      <c r="B16" s="199" t="s">
        <v>14</v>
      </c>
      <c r="C16" s="199"/>
      <c r="D16" s="149" t="s">
        <v>130</v>
      </c>
      <c r="E16" s="18"/>
      <c r="F16" s="18"/>
      <c r="G16" s="18">
        <v>20000</v>
      </c>
      <c r="H16" s="18">
        <f>SUM(F16:G16)</f>
        <v>20000</v>
      </c>
      <c r="I16" s="18">
        <v>60000</v>
      </c>
    </row>
    <row r="17" spans="1:9">
      <c r="A17" s="9"/>
      <c r="B17" s="199" t="s">
        <v>115</v>
      </c>
      <c r="C17" s="199"/>
      <c r="D17" s="149" t="s">
        <v>132</v>
      </c>
      <c r="E17" s="18">
        <v>49250</v>
      </c>
      <c r="F17" s="18">
        <v>10500</v>
      </c>
      <c r="G17" s="18">
        <v>39500</v>
      </c>
      <c r="H17" s="18">
        <f>SUM(F17:G17)</f>
        <v>50000</v>
      </c>
      <c r="I17" s="18">
        <v>68000</v>
      </c>
    </row>
    <row r="18" spans="1:9">
      <c r="A18" s="9"/>
      <c r="B18" s="54" t="s">
        <v>136</v>
      </c>
      <c r="C18" s="54"/>
      <c r="D18" s="312"/>
      <c r="E18" s="21">
        <f>SUM(E12:E17)</f>
        <v>156139</v>
      </c>
      <c r="F18" s="21">
        <f>SUM(F12:F17)</f>
        <v>22080</v>
      </c>
      <c r="G18" s="21">
        <f>SUM(G12:G17)</f>
        <v>137920</v>
      </c>
      <c r="H18" s="21">
        <f>SUM(F18:G18)</f>
        <v>160000</v>
      </c>
      <c r="I18" s="21">
        <f ca="1">SUM(I12:I18)</f>
        <v>220000</v>
      </c>
    </row>
    <row r="19" spans="1:9">
      <c r="A19" s="9"/>
      <c r="B19" s="19"/>
      <c r="C19" s="11"/>
      <c r="D19" s="13"/>
      <c r="E19" s="13"/>
      <c r="F19" s="13"/>
      <c r="G19" s="13"/>
      <c r="H19" s="13"/>
      <c r="I19" s="13"/>
    </row>
    <row r="20" spans="1:9">
      <c r="A20" s="15" t="s">
        <v>15</v>
      </c>
      <c r="B20" s="19"/>
      <c r="C20" s="11"/>
      <c r="D20" s="13"/>
      <c r="E20" s="21"/>
      <c r="F20" s="21"/>
      <c r="G20" s="21"/>
      <c r="H20" s="21"/>
      <c r="I20" s="18"/>
    </row>
    <row r="21" spans="1:9">
      <c r="A21" s="15"/>
      <c r="B21" s="30" t="s">
        <v>133</v>
      </c>
      <c r="C21" s="11"/>
      <c r="D21" s="13"/>
      <c r="E21" s="21"/>
      <c r="F21" s="21"/>
      <c r="G21" s="21">
        <v>40000</v>
      </c>
      <c r="H21" s="21">
        <v>40000</v>
      </c>
      <c r="I21" s="18">
        <v>0</v>
      </c>
    </row>
    <row r="22" spans="1:9">
      <c r="A22" s="15" t="s">
        <v>16</v>
      </c>
      <c r="B22" s="19"/>
      <c r="C22" s="11"/>
      <c r="D22" s="13"/>
      <c r="E22" s="21">
        <v>0</v>
      </c>
      <c r="F22" s="21">
        <v>0</v>
      </c>
      <c r="G22" s="21">
        <f>SUM(G21)</f>
        <v>40000</v>
      </c>
      <c r="H22" s="21">
        <f>SUM(H21)</f>
        <v>40000</v>
      </c>
      <c r="I22" s="18">
        <f>SUM(I21)</f>
        <v>0</v>
      </c>
    </row>
    <row r="23" spans="1:9">
      <c r="A23" s="9"/>
      <c r="B23" s="10"/>
      <c r="C23" s="11"/>
      <c r="D23" s="13"/>
      <c r="E23" s="21"/>
      <c r="F23" s="18"/>
      <c r="G23" s="18"/>
      <c r="H23" s="18"/>
      <c r="I23" s="18"/>
    </row>
    <row r="24" spans="1:9" ht="15.75" thickBot="1">
      <c r="A24" s="12" t="s">
        <v>17</v>
      </c>
      <c r="B24" s="4"/>
      <c r="C24" s="5"/>
      <c r="D24" s="7"/>
      <c r="E24" s="357">
        <f>E10+E18</f>
        <v>156139</v>
      </c>
      <c r="F24" s="357">
        <f>SUM(F18:F23)</f>
        <v>22080</v>
      </c>
      <c r="G24" s="357">
        <f>SUM(G18:G23)</f>
        <v>217920</v>
      </c>
      <c r="H24" s="357">
        <f>SUM(H18:H23)</f>
        <v>240000</v>
      </c>
      <c r="I24" s="357">
        <v>220000</v>
      </c>
    </row>
    <row r="25" spans="1:9" ht="15.75" thickTop="1"/>
    <row r="26" spans="1:9" ht="12.95" customHeight="1">
      <c r="A26" t="s">
        <v>29</v>
      </c>
      <c r="D26" t="s">
        <v>31</v>
      </c>
      <c r="G26" t="s">
        <v>33</v>
      </c>
    </row>
    <row r="27" spans="1:9" ht="12.95" customHeight="1"/>
    <row r="28" spans="1:9" ht="12.95" customHeight="1"/>
    <row r="29" spans="1:9" ht="12.95" customHeight="1">
      <c r="C29" s="1" t="s">
        <v>36</v>
      </c>
      <c r="D29" s="490" t="s">
        <v>35</v>
      </c>
      <c r="E29" s="490"/>
      <c r="G29" s="490" t="s">
        <v>36</v>
      </c>
      <c r="H29" s="490"/>
      <c r="I29" s="490"/>
    </row>
    <row r="30" spans="1:9" ht="12.95" customHeight="1">
      <c r="C30" t="s">
        <v>90</v>
      </c>
      <c r="D30" s="507" t="s">
        <v>32</v>
      </c>
      <c r="E30" s="507"/>
      <c r="G30" s="507" t="s">
        <v>34</v>
      </c>
      <c r="H30" s="507"/>
      <c r="I30" s="507"/>
    </row>
  </sheetData>
  <mergeCells count="8">
    <mergeCell ref="D30:E30"/>
    <mergeCell ref="G29:I29"/>
    <mergeCell ref="G30:I30"/>
    <mergeCell ref="A2:I2"/>
    <mergeCell ref="A3:I3"/>
    <mergeCell ref="F6:H6"/>
    <mergeCell ref="D7:D8"/>
    <mergeCell ref="D29:E29"/>
  </mergeCells>
  <pageMargins left="1" right="0.18" top="1.02" bottom="0.75" header="0.3" footer="0.3"/>
  <pageSetup paperSize="25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I23"/>
  <sheetViews>
    <sheetView workbookViewId="0">
      <selection activeCell="F22" sqref="F22"/>
    </sheetView>
  </sheetViews>
  <sheetFormatPr defaultRowHeight="15"/>
  <cols>
    <col min="1" max="1" width="3" customWidth="1"/>
    <col min="2" max="2" width="3.85546875" customWidth="1"/>
    <col min="3" max="3" width="39.7109375" customWidth="1"/>
    <col min="4" max="4" width="13.85546875" customWidth="1"/>
    <col min="5" max="5" width="15.42578125" customWidth="1"/>
    <col min="6" max="6" width="16.7109375" customWidth="1"/>
    <col min="7" max="7" width="16.85546875" customWidth="1"/>
    <col min="8" max="8" width="17.7109375" customWidth="1"/>
    <col min="9" max="9" width="18.7109375" customWidth="1"/>
  </cols>
  <sheetData>
    <row r="1" spans="1:9">
      <c r="A1" t="s">
        <v>0</v>
      </c>
      <c r="I1" s="14" t="s">
        <v>28</v>
      </c>
    </row>
    <row r="2" spans="1:9">
      <c r="A2" s="507" t="s">
        <v>1</v>
      </c>
      <c r="B2" s="507"/>
      <c r="C2" s="507"/>
      <c r="D2" s="507"/>
      <c r="E2" s="507"/>
      <c r="F2" s="507"/>
      <c r="G2" s="507"/>
      <c r="H2" s="507"/>
      <c r="I2" s="507"/>
    </row>
    <row r="3" spans="1:9">
      <c r="A3" s="507" t="s">
        <v>65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66</v>
      </c>
    </row>
    <row r="6" spans="1:9">
      <c r="A6" s="2"/>
      <c r="B6" s="3"/>
      <c r="C6" s="6"/>
      <c r="D6" s="307"/>
      <c r="E6" s="307"/>
      <c r="F6" s="531" t="s">
        <v>21</v>
      </c>
      <c r="G6" s="531"/>
      <c r="H6" s="531"/>
      <c r="I6" s="532" t="s">
        <v>26</v>
      </c>
    </row>
    <row r="7" spans="1:9">
      <c r="A7" s="309"/>
      <c r="B7" s="310"/>
      <c r="C7" s="311"/>
      <c r="D7" s="534" t="s">
        <v>18</v>
      </c>
      <c r="E7" s="308" t="s">
        <v>19</v>
      </c>
      <c r="F7" s="308" t="s">
        <v>22</v>
      </c>
      <c r="G7" s="308" t="s">
        <v>23</v>
      </c>
      <c r="H7" s="535" t="s">
        <v>24</v>
      </c>
      <c r="I7" s="533"/>
    </row>
    <row r="8" spans="1:9">
      <c r="A8" s="536" t="s">
        <v>2</v>
      </c>
      <c r="B8" s="537"/>
      <c r="C8" s="538"/>
      <c r="D8" s="534"/>
      <c r="E8" s="308" t="s">
        <v>20</v>
      </c>
      <c r="F8" s="308" t="s">
        <v>20</v>
      </c>
      <c r="G8" s="308" t="s">
        <v>25</v>
      </c>
      <c r="H8" s="534"/>
      <c r="I8" s="308" t="s">
        <v>27</v>
      </c>
    </row>
    <row r="9" spans="1:9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99" t="s">
        <v>9</v>
      </c>
      <c r="C12" s="49"/>
      <c r="D12" s="149" t="s">
        <v>123</v>
      </c>
      <c r="E12" s="18"/>
      <c r="F12" s="18">
        <v>9000</v>
      </c>
      <c r="G12" s="18">
        <v>9000</v>
      </c>
      <c r="H12" s="18">
        <f>SUM(F12:G12)</f>
        <v>18000</v>
      </c>
      <c r="I12" s="18">
        <v>18000</v>
      </c>
    </row>
    <row r="13" spans="1:9">
      <c r="A13" s="9"/>
      <c r="B13" s="199" t="s">
        <v>115</v>
      </c>
      <c r="C13" s="199"/>
      <c r="D13" s="149" t="s">
        <v>132</v>
      </c>
      <c r="E13" s="18"/>
      <c r="F13" s="18">
        <v>4000</v>
      </c>
      <c r="G13" s="18">
        <v>8000</v>
      </c>
      <c r="H13" s="18">
        <f>SUM(F13:G13)</f>
        <v>12000</v>
      </c>
      <c r="I13" s="18">
        <v>12000</v>
      </c>
    </row>
    <row r="14" spans="1:9">
      <c r="A14" s="9"/>
      <c r="B14" s="54" t="s">
        <v>136</v>
      </c>
      <c r="C14" s="54"/>
      <c r="D14" s="312"/>
      <c r="E14" s="21">
        <f>SUM(E12:E13)</f>
        <v>0</v>
      </c>
      <c r="F14" s="21">
        <f>SUM(F12:F13)</f>
        <v>13000</v>
      </c>
      <c r="G14" s="21">
        <f>SUM(G12:G13)</f>
        <v>17000</v>
      </c>
      <c r="H14" s="21">
        <f>SUM(F14:G14)</f>
        <v>30000</v>
      </c>
      <c r="I14" s="21">
        <f>SUM(I12:I13)</f>
        <v>30000</v>
      </c>
    </row>
    <row r="15" spans="1:9">
      <c r="A15" s="9"/>
      <c r="B15" s="19"/>
      <c r="C15" s="11"/>
      <c r="D15" s="13"/>
      <c r="E15" s="13"/>
      <c r="F15" s="13"/>
      <c r="G15" s="13"/>
      <c r="H15" s="13"/>
      <c r="I15" s="13"/>
    </row>
    <row r="16" spans="1:9">
      <c r="A16" s="9"/>
      <c r="B16" s="10"/>
      <c r="C16" s="11"/>
      <c r="D16" s="13"/>
      <c r="E16" s="21"/>
      <c r="F16" s="18"/>
      <c r="G16" s="18"/>
      <c r="H16" s="18"/>
      <c r="I16" s="18"/>
    </row>
    <row r="17" spans="1:9">
      <c r="A17" s="12" t="s">
        <v>17</v>
      </c>
      <c r="B17" s="4"/>
      <c r="C17" s="5"/>
      <c r="D17" s="7"/>
      <c r="E17" s="22">
        <f>E10+E14</f>
        <v>0</v>
      </c>
      <c r="F17" s="22">
        <f>SUM(F14:F16)</f>
        <v>13000</v>
      </c>
      <c r="G17" s="22">
        <f>SUM(G14:G16)</f>
        <v>17000</v>
      </c>
      <c r="H17" s="22">
        <f>SUM(H14:H16)</f>
        <v>30000</v>
      </c>
      <c r="I17" s="22">
        <v>30000</v>
      </c>
    </row>
    <row r="19" spans="1:9">
      <c r="A19" t="s">
        <v>29</v>
      </c>
      <c r="D19" t="s">
        <v>31</v>
      </c>
      <c r="G19" s="305" t="s">
        <v>33</v>
      </c>
    </row>
    <row r="22" spans="1:9">
      <c r="C22" s="1" t="s">
        <v>36</v>
      </c>
      <c r="D22" s="490" t="s">
        <v>35</v>
      </c>
      <c r="E22" s="490"/>
      <c r="G22" s="490" t="s">
        <v>36</v>
      </c>
      <c r="H22" s="490"/>
      <c r="I22" s="490"/>
    </row>
    <row r="23" spans="1:9">
      <c r="C23" t="s">
        <v>90</v>
      </c>
      <c r="D23" s="507" t="s">
        <v>32</v>
      </c>
      <c r="E23" s="507"/>
      <c r="G23" s="507" t="s">
        <v>34</v>
      </c>
      <c r="H23" s="507"/>
      <c r="I23" s="507"/>
    </row>
  </sheetData>
  <mergeCells count="12">
    <mergeCell ref="A9:C9"/>
    <mergeCell ref="D22:E22"/>
    <mergeCell ref="G22:I22"/>
    <mergeCell ref="D23:E23"/>
    <mergeCell ref="G23:I23"/>
    <mergeCell ref="A2:I2"/>
    <mergeCell ref="A3:I3"/>
    <mergeCell ref="F6:H6"/>
    <mergeCell ref="I6:I7"/>
    <mergeCell ref="D7:D8"/>
    <mergeCell ref="H7:H8"/>
    <mergeCell ref="A8:C8"/>
  </mergeCells>
  <pageMargins left="1" right="0.7" top="0.75" bottom="0.75" header="0.3" footer="0.3"/>
  <pageSetup paperSize="2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3"/>
  <dimension ref="A1:I29"/>
  <sheetViews>
    <sheetView topLeftCell="A7" workbookViewId="0">
      <selection activeCell="J19" sqref="J19"/>
    </sheetView>
  </sheetViews>
  <sheetFormatPr defaultRowHeight="15"/>
  <cols>
    <col min="1" max="1" width="3.140625" customWidth="1"/>
    <col min="2" max="2" width="3.28515625" customWidth="1"/>
    <col min="3" max="3" width="39.85546875" customWidth="1"/>
    <col min="4" max="4" width="14" customWidth="1"/>
    <col min="5" max="5" width="16.28515625" customWidth="1"/>
    <col min="6" max="6" width="15.7109375" customWidth="1"/>
    <col min="7" max="7" width="17.85546875" customWidth="1"/>
    <col min="8" max="8" width="15.7109375" customWidth="1"/>
    <col min="9" max="9" width="15.5703125" customWidth="1"/>
  </cols>
  <sheetData>
    <row r="1" spans="1:9">
      <c r="A1" t="s">
        <v>0</v>
      </c>
      <c r="I1" s="14" t="s">
        <v>28</v>
      </c>
    </row>
    <row r="2" spans="1:9">
      <c r="A2" s="507" t="s">
        <v>1</v>
      </c>
      <c r="B2" s="507"/>
      <c r="C2" s="507"/>
      <c r="D2" s="507"/>
      <c r="E2" s="507"/>
      <c r="F2" s="507"/>
      <c r="G2" s="507"/>
      <c r="H2" s="507"/>
      <c r="I2" s="507"/>
    </row>
    <row r="3" spans="1:9">
      <c r="A3" s="507" t="s">
        <v>65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310</v>
      </c>
    </row>
    <row r="6" spans="1:9">
      <c r="A6" s="2"/>
      <c r="B6" s="3"/>
      <c r="C6" s="6"/>
      <c r="D6" s="307"/>
      <c r="E6" s="307"/>
      <c r="F6" s="531" t="s">
        <v>21</v>
      </c>
      <c r="G6" s="531"/>
      <c r="H6" s="531"/>
      <c r="I6" s="532" t="s">
        <v>26</v>
      </c>
    </row>
    <row r="7" spans="1:9">
      <c r="A7" s="309"/>
      <c r="B7" s="310"/>
      <c r="C7" s="311"/>
      <c r="D7" s="534" t="s">
        <v>18</v>
      </c>
      <c r="E7" s="308" t="s">
        <v>19</v>
      </c>
      <c r="F7" s="308" t="s">
        <v>22</v>
      </c>
      <c r="G7" s="308" t="s">
        <v>23</v>
      </c>
      <c r="H7" s="535" t="s">
        <v>24</v>
      </c>
      <c r="I7" s="533"/>
    </row>
    <row r="8" spans="1:9">
      <c r="A8" s="536" t="s">
        <v>2</v>
      </c>
      <c r="B8" s="537"/>
      <c r="C8" s="538"/>
      <c r="D8" s="534"/>
      <c r="E8" s="308" t="s">
        <v>20</v>
      </c>
      <c r="F8" s="308" t="s">
        <v>20</v>
      </c>
      <c r="G8" s="308" t="s">
        <v>25</v>
      </c>
      <c r="H8" s="534"/>
      <c r="I8" s="308" t="s">
        <v>27</v>
      </c>
    </row>
    <row r="9" spans="1:9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99" t="s">
        <v>9</v>
      </c>
      <c r="C12" s="49"/>
      <c r="D12" s="149" t="s">
        <v>123</v>
      </c>
      <c r="E12" s="18">
        <v>0</v>
      </c>
      <c r="F12" s="18">
        <v>0</v>
      </c>
      <c r="G12" s="18">
        <v>0</v>
      </c>
      <c r="H12" s="18">
        <v>0</v>
      </c>
      <c r="I12" s="18">
        <v>60000</v>
      </c>
    </row>
    <row r="13" spans="1:9">
      <c r="A13" s="9"/>
      <c r="B13" s="199" t="s">
        <v>11</v>
      </c>
      <c r="C13" s="49"/>
      <c r="D13" s="149" t="s">
        <v>125</v>
      </c>
      <c r="E13" s="18">
        <v>0</v>
      </c>
      <c r="F13" s="18">
        <v>0</v>
      </c>
      <c r="G13" s="18">
        <v>0</v>
      </c>
      <c r="H13" s="18">
        <v>0</v>
      </c>
      <c r="I13" s="18">
        <v>35000</v>
      </c>
    </row>
    <row r="14" spans="1:9">
      <c r="A14" s="9"/>
      <c r="B14" s="199" t="s">
        <v>113</v>
      </c>
      <c r="C14" s="49"/>
      <c r="D14" s="149" t="s">
        <v>127</v>
      </c>
      <c r="E14" s="18">
        <v>0</v>
      </c>
      <c r="F14" s="18">
        <v>0</v>
      </c>
      <c r="G14" s="18">
        <v>0</v>
      </c>
      <c r="H14" s="18">
        <v>0</v>
      </c>
      <c r="I14" s="18">
        <v>15000</v>
      </c>
    </row>
    <row r="15" spans="1:9">
      <c r="A15" s="9"/>
      <c r="B15" s="199" t="s">
        <v>14</v>
      </c>
      <c r="C15" s="199"/>
      <c r="D15" s="149" t="s">
        <v>130</v>
      </c>
      <c r="E15" s="18">
        <v>0</v>
      </c>
      <c r="F15" s="18">
        <v>0</v>
      </c>
      <c r="G15" s="18">
        <v>0</v>
      </c>
      <c r="H15" s="18">
        <v>0</v>
      </c>
      <c r="I15" s="18">
        <v>5000</v>
      </c>
    </row>
    <row r="16" spans="1:9">
      <c r="A16" s="9"/>
      <c r="B16" s="199" t="s">
        <v>115</v>
      </c>
      <c r="C16" s="199"/>
      <c r="D16" s="149" t="s">
        <v>132</v>
      </c>
      <c r="E16" s="18">
        <v>0</v>
      </c>
      <c r="F16" s="18">
        <v>0</v>
      </c>
      <c r="G16" s="18">
        <v>0</v>
      </c>
      <c r="H16" s="18">
        <v>0</v>
      </c>
      <c r="I16" s="18">
        <v>195000</v>
      </c>
    </row>
    <row r="17" spans="1:9">
      <c r="A17" s="9"/>
      <c r="B17" s="54" t="s">
        <v>136</v>
      </c>
      <c r="C17" s="54"/>
      <c r="D17" s="312"/>
      <c r="E17" s="21">
        <f>SUM(E12:E16)</f>
        <v>0</v>
      </c>
      <c r="F17" s="21">
        <f>SUM(F12:F16)</f>
        <v>0</v>
      </c>
      <c r="G17" s="21">
        <f>SUM(G12:G16)</f>
        <v>0</v>
      </c>
      <c r="H17" s="21">
        <f>SUM(F17:G17)</f>
        <v>0</v>
      </c>
      <c r="I17" s="21">
        <f>SUM(I12:I16)</f>
        <v>310000</v>
      </c>
    </row>
    <row r="18" spans="1:9">
      <c r="A18" s="9"/>
      <c r="B18" s="19"/>
      <c r="C18" s="11"/>
      <c r="D18" s="13"/>
      <c r="E18" s="13"/>
      <c r="F18" s="13"/>
      <c r="G18" s="13"/>
      <c r="H18" s="13"/>
      <c r="I18" s="13"/>
    </row>
    <row r="19" spans="1:9">
      <c r="A19" s="56" t="s">
        <v>16</v>
      </c>
      <c r="B19" s="54"/>
      <c r="C19" s="54"/>
      <c r="D19" s="335"/>
      <c r="F19" s="21"/>
      <c r="G19" s="21"/>
      <c r="H19" s="21"/>
      <c r="I19" s="18"/>
    </row>
    <row r="20" spans="1:9">
      <c r="A20" s="56"/>
      <c r="B20" s="49" t="s">
        <v>133</v>
      </c>
      <c r="C20" s="49"/>
      <c r="D20" s="149" t="s">
        <v>134</v>
      </c>
      <c r="E20" s="32">
        <v>0</v>
      </c>
      <c r="F20" s="21">
        <v>0</v>
      </c>
      <c r="G20" s="21">
        <v>0</v>
      </c>
      <c r="H20" s="21">
        <v>0</v>
      </c>
      <c r="I20" s="18">
        <v>20000</v>
      </c>
    </row>
    <row r="21" spans="1:9">
      <c r="A21" s="56"/>
      <c r="B21" s="334" t="s">
        <v>280</v>
      </c>
      <c r="C21" s="333"/>
      <c r="D21" s="149" t="s">
        <v>239</v>
      </c>
      <c r="E21" s="32">
        <v>0</v>
      </c>
      <c r="F21" s="21">
        <v>0</v>
      </c>
      <c r="G21" s="21">
        <v>0</v>
      </c>
      <c r="H21" s="21">
        <v>0</v>
      </c>
      <c r="I21" s="18">
        <v>10000</v>
      </c>
    </row>
    <row r="22" spans="1:9">
      <c r="A22" s="56"/>
      <c r="B22" s="54" t="s">
        <v>137</v>
      </c>
      <c r="C22" s="54"/>
      <c r="D22" s="335"/>
      <c r="E22" s="414">
        <v>0</v>
      </c>
      <c r="F22" s="21">
        <v>0</v>
      </c>
      <c r="G22" s="21">
        <v>0</v>
      </c>
      <c r="H22" s="21">
        <v>0</v>
      </c>
      <c r="I22" s="21">
        <f>SUM(I20:I21)</f>
        <v>30000</v>
      </c>
    </row>
    <row r="23" spans="1:9">
      <c r="A23" s="12" t="s">
        <v>17</v>
      </c>
      <c r="B23" s="4"/>
      <c r="C23" s="5"/>
      <c r="D23" s="7"/>
      <c r="E23" s="22">
        <f>E10+E17</f>
        <v>0</v>
      </c>
      <c r="F23" s="22">
        <f>SUM(F17:F22)</f>
        <v>0</v>
      </c>
      <c r="G23" s="22">
        <f>SUM(G17:G22)</f>
        <v>0</v>
      </c>
      <c r="H23" s="22">
        <f>SUM(H17:H22)</f>
        <v>0</v>
      </c>
      <c r="I23" s="22">
        <f>SUM(I17,I22)</f>
        <v>340000</v>
      </c>
    </row>
    <row r="25" spans="1:9">
      <c r="A25" t="s">
        <v>29</v>
      </c>
      <c r="D25" t="s">
        <v>31</v>
      </c>
      <c r="G25" s="305" t="s">
        <v>33</v>
      </c>
    </row>
    <row r="28" spans="1:9">
      <c r="C28" s="1" t="s">
        <v>36</v>
      </c>
      <c r="D28" s="490" t="s">
        <v>35</v>
      </c>
      <c r="E28" s="490"/>
      <c r="G28" s="490" t="s">
        <v>36</v>
      </c>
      <c r="H28" s="490"/>
      <c r="I28" s="490"/>
    </row>
    <row r="29" spans="1:9">
      <c r="C29" t="s">
        <v>90</v>
      </c>
      <c r="D29" s="507" t="s">
        <v>32</v>
      </c>
      <c r="E29" s="507"/>
      <c r="G29" s="507" t="s">
        <v>34</v>
      </c>
      <c r="H29" s="507"/>
      <c r="I29" s="507"/>
    </row>
  </sheetData>
  <mergeCells count="12">
    <mergeCell ref="A9:C9"/>
    <mergeCell ref="D28:E28"/>
    <mergeCell ref="G28:I28"/>
    <mergeCell ref="D29:E29"/>
    <mergeCell ref="G29:I29"/>
    <mergeCell ref="A2:I2"/>
    <mergeCell ref="A3:I3"/>
    <mergeCell ref="F6:H6"/>
    <mergeCell ref="I6:I7"/>
    <mergeCell ref="D7:D8"/>
    <mergeCell ref="H7:H8"/>
    <mergeCell ref="A8:C8"/>
  </mergeCells>
  <pageMargins left="1.1299999999999999" right="0.55000000000000004" top="0.75" bottom="0.75" header="0.3" footer="0.3"/>
  <pageSetup paperSize="256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/>
  <dimension ref="A1:I23"/>
  <sheetViews>
    <sheetView topLeftCell="A4" workbookViewId="0">
      <selection sqref="A1:I23"/>
    </sheetView>
  </sheetViews>
  <sheetFormatPr defaultRowHeight="15"/>
  <cols>
    <col min="1" max="1" width="2.28515625" customWidth="1"/>
    <col min="2" max="2" width="1.85546875" customWidth="1"/>
    <col min="3" max="3" width="37.140625" customWidth="1"/>
    <col min="4" max="4" width="15.140625" customWidth="1"/>
    <col min="5" max="5" width="15.7109375" customWidth="1"/>
    <col min="6" max="6" width="16.42578125" customWidth="1"/>
    <col min="7" max="7" width="15.7109375" customWidth="1"/>
    <col min="8" max="8" width="16.28515625" customWidth="1"/>
    <col min="9" max="9" width="17.5703125" customWidth="1"/>
  </cols>
  <sheetData>
    <row r="1" spans="1:9">
      <c r="A1" t="s">
        <v>0</v>
      </c>
      <c r="I1" s="14" t="s">
        <v>28</v>
      </c>
    </row>
    <row r="2" spans="1:9">
      <c r="A2" s="507" t="s">
        <v>1</v>
      </c>
      <c r="B2" s="507"/>
      <c r="C2" s="507"/>
      <c r="D2" s="507"/>
      <c r="E2" s="507"/>
      <c r="F2" s="507"/>
      <c r="G2" s="507"/>
      <c r="H2" s="507"/>
      <c r="I2" s="507"/>
    </row>
    <row r="3" spans="1:9">
      <c r="A3" s="507" t="s">
        <v>65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64</v>
      </c>
    </row>
    <row r="6" spans="1:9">
      <c r="A6" s="2"/>
      <c r="B6" s="3"/>
      <c r="C6" s="6"/>
      <c r="D6" s="26"/>
      <c r="E6" s="26"/>
      <c r="F6" s="531" t="s">
        <v>21</v>
      </c>
      <c r="G6" s="531"/>
      <c r="H6" s="531"/>
      <c r="I6" s="532" t="s">
        <v>26</v>
      </c>
    </row>
    <row r="7" spans="1:9">
      <c r="A7" s="23"/>
      <c r="B7" s="24"/>
      <c r="C7" s="25"/>
      <c r="D7" s="534" t="s">
        <v>18</v>
      </c>
      <c r="E7" s="27" t="s">
        <v>19</v>
      </c>
      <c r="F7" s="27" t="s">
        <v>22</v>
      </c>
      <c r="G7" s="27" t="s">
        <v>23</v>
      </c>
      <c r="H7" s="535" t="s">
        <v>24</v>
      </c>
      <c r="I7" s="533"/>
    </row>
    <row r="8" spans="1:9">
      <c r="A8" s="536" t="s">
        <v>2</v>
      </c>
      <c r="B8" s="537"/>
      <c r="C8" s="538"/>
      <c r="D8" s="534"/>
      <c r="E8" s="27" t="s">
        <v>20</v>
      </c>
      <c r="F8" s="27" t="s">
        <v>20</v>
      </c>
      <c r="G8" s="27" t="s">
        <v>25</v>
      </c>
      <c r="H8" s="534"/>
      <c r="I8" s="27" t="s">
        <v>27</v>
      </c>
    </row>
    <row r="9" spans="1:9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0" t="s">
        <v>62</v>
      </c>
      <c r="C12" s="11"/>
      <c r="D12" s="13"/>
      <c r="E12" s="18">
        <v>30000</v>
      </c>
      <c r="F12" s="13"/>
      <c r="G12" s="13"/>
      <c r="H12" s="13"/>
      <c r="I12" s="13"/>
    </row>
    <row r="13" spans="1:9">
      <c r="A13" s="9"/>
      <c r="B13" s="16" t="s">
        <v>55</v>
      </c>
      <c r="C13" s="11"/>
      <c r="D13" s="13"/>
      <c r="E13" s="18">
        <v>189976</v>
      </c>
      <c r="F13" s="13"/>
      <c r="G13" s="13"/>
      <c r="H13" s="13"/>
      <c r="I13" s="13"/>
    </row>
    <row r="14" spans="1:9">
      <c r="A14" s="9"/>
      <c r="B14" s="16" t="s">
        <v>41</v>
      </c>
      <c r="C14" s="11"/>
      <c r="D14" s="13"/>
      <c r="E14" s="18">
        <v>60000</v>
      </c>
      <c r="F14" s="13"/>
      <c r="G14" s="13"/>
      <c r="H14" s="13"/>
      <c r="I14" s="13"/>
    </row>
    <row r="15" spans="1:9">
      <c r="A15" s="9"/>
      <c r="B15" s="19" t="s">
        <v>63</v>
      </c>
      <c r="C15" s="11"/>
      <c r="D15" s="13"/>
      <c r="E15" s="21">
        <f>SUM(E12:E14)</f>
        <v>279976</v>
      </c>
      <c r="F15" s="13"/>
      <c r="G15" s="13"/>
      <c r="H15" s="13"/>
      <c r="I15" s="13"/>
    </row>
    <row r="16" spans="1:9">
      <c r="A16" s="9"/>
      <c r="B16" s="10"/>
      <c r="C16" s="11"/>
      <c r="D16" s="13"/>
      <c r="E16" s="21"/>
      <c r="F16" s="13"/>
      <c r="G16" s="13"/>
      <c r="H16" s="13"/>
      <c r="I16" s="13"/>
    </row>
    <row r="17" spans="1:9">
      <c r="A17" s="12" t="s">
        <v>17</v>
      </c>
      <c r="B17" s="4"/>
      <c r="C17" s="5"/>
      <c r="D17" s="7"/>
      <c r="E17" s="22">
        <f>E10+E15</f>
        <v>279976</v>
      </c>
      <c r="F17" s="7"/>
      <c r="G17" s="7"/>
      <c r="H17" s="7"/>
      <c r="I17" s="7"/>
    </row>
    <row r="19" spans="1:9">
      <c r="A19" t="s">
        <v>29</v>
      </c>
      <c r="D19" t="s">
        <v>31</v>
      </c>
      <c r="G19" t="s">
        <v>33</v>
      </c>
    </row>
    <row r="22" spans="1:9">
      <c r="C22" s="1" t="s">
        <v>36</v>
      </c>
      <c r="D22" s="490" t="s">
        <v>35</v>
      </c>
      <c r="E22" s="490"/>
      <c r="G22" s="490" t="s">
        <v>36</v>
      </c>
      <c r="H22" s="490"/>
      <c r="I22" s="490"/>
    </row>
    <row r="23" spans="1:9">
      <c r="C23" t="s">
        <v>92</v>
      </c>
      <c r="D23" s="507" t="s">
        <v>32</v>
      </c>
      <c r="E23" s="507"/>
      <c r="G23" s="507" t="s">
        <v>34</v>
      </c>
      <c r="H23" s="507"/>
      <c r="I23" s="507"/>
    </row>
  </sheetData>
  <mergeCells count="12">
    <mergeCell ref="D22:E22"/>
    <mergeCell ref="D23:E23"/>
    <mergeCell ref="G22:I22"/>
    <mergeCell ref="G23:I23"/>
    <mergeCell ref="A9:C9"/>
    <mergeCell ref="A2:I2"/>
    <mergeCell ref="A3:I3"/>
    <mergeCell ref="F6:H6"/>
    <mergeCell ref="I6:I7"/>
    <mergeCell ref="D7:D8"/>
    <mergeCell ref="H7:H8"/>
    <mergeCell ref="A8:C8"/>
  </mergeCells>
  <pageMargins left="0.7" right="0.7" top="0.75" bottom="0.49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40"/>
  <sheetViews>
    <sheetView topLeftCell="A19" zoomScale="91" zoomScaleNormal="91" workbookViewId="0">
      <selection activeCell="K23" sqref="K23"/>
    </sheetView>
  </sheetViews>
  <sheetFormatPr defaultRowHeight="15"/>
  <cols>
    <col min="1" max="3" width="4.28515625" style="61" customWidth="1"/>
    <col min="4" max="4" width="43.140625" style="61" customWidth="1"/>
    <col min="5" max="5" width="16.42578125" style="35" customWidth="1"/>
    <col min="6" max="6" width="16.28515625" style="32" customWidth="1"/>
    <col min="7" max="7" width="15.85546875" style="32" customWidth="1"/>
    <col min="8" max="8" width="15.140625" style="32" customWidth="1"/>
    <col min="9" max="9" width="15" style="32" customWidth="1"/>
    <col min="10" max="10" width="17.28515625" style="32" customWidth="1"/>
    <col min="11" max="11" width="14.85546875" style="32" customWidth="1"/>
    <col min="12" max="16384" width="9.140625" style="61"/>
  </cols>
  <sheetData>
    <row r="1" spans="1:10" ht="12.95" customHeight="1">
      <c r="A1" s="61" t="s">
        <v>0</v>
      </c>
      <c r="J1" s="62" t="s">
        <v>28</v>
      </c>
    </row>
    <row r="2" spans="1:10" ht="12.95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2.95" customHeight="1">
      <c r="A3" s="491" t="s">
        <v>100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2.95" customHeight="1">
      <c r="A4" s="525" t="s">
        <v>101</v>
      </c>
      <c r="B4" s="525"/>
      <c r="C4" s="525"/>
      <c r="D4" s="525"/>
    </row>
    <row r="5" spans="1:10" ht="12.95" customHeight="1">
      <c r="A5" s="63"/>
      <c r="B5" s="44"/>
      <c r="C5" s="44"/>
      <c r="D5" s="64"/>
      <c r="E5" s="65"/>
      <c r="F5" s="114"/>
      <c r="G5" s="517" t="s">
        <v>21</v>
      </c>
      <c r="H5" s="517"/>
      <c r="I5" s="517"/>
      <c r="J5" s="518" t="s">
        <v>26</v>
      </c>
    </row>
    <row r="6" spans="1:10" ht="12.95" customHeight="1">
      <c r="A6" s="66"/>
      <c r="B6" s="41"/>
      <c r="C6" s="41"/>
      <c r="D6" s="45"/>
      <c r="E6" s="520" t="s">
        <v>18</v>
      </c>
      <c r="F6" s="115" t="s">
        <v>19</v>
      </c>
      <c r="G6" s="115" t="s">
        <v>22</v>
      </c>
      <c r="H6" s="115" t="s">
        <v>23</v>
      </c>
      <c r="I6" s="521" t="s">
        <v>24</v>
      </c>
      <c r="J6" s="519"/>
    </row>
    <row r="7" spans="1:10" ht="12.95" customHeight="1">
      <c r="A7" s="523" t="s">
        <v>2</v>
      </c>
      <c r="B7" s="509"/>
      <c r="C7" s="509"/>
      <c r="D7" s="524"/>
      <c r="E7" s="520"/>
      <c r="F7" s="115" t="s">
        <v>20</v>
      </c>
      <c r="G7" s="115" t="s">
        <v>20</v>
      </c>
      <c r="H7" s="115" t="s">
        <v>25</v>
      </c>
      <c r="I7" s="522"/>
      <c r="J7" s="115" t="s">
        <v>27</v>
      </c>
    </row>
    <row r="8" spans="1:10" ht="12.95" customHeight="1">
      <c r="A8" s="514">
        <v>1</v>
      </c>
      <c r="B8" s="515"/>
      <c r="C8" s="515"/>
      <c r="D8" s="516"/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</row>
    <row r="9" spans="1:10" ht="12.95" customHeight="1">
      <c r="A9" s="503" t="s">
        <v>99</v>
      </c>
      <c r="B9" s="498"/>
      <c r="C9" s="498"/>
      <c r="D9" s="499"/>
      <c r="E9" s="70"/>
      <c r="F9" s="20"/>
      <c r="G9" s="20"/>
      <c r="H9" s="20"/>
      <c r="I9" s="20"/>
      <c r="J9" s="20"/>
    </row>
    <row r="10" spans="1:10" ht="12.95" customHeight="1">
      <c r="A10" s="48"/>
      <c r="B10" s="504" t="s">
        <v>3</v>
      </c>
      <c r="C10" s="504"/>
      <c r="D10" s="497"/>
      <c r="E10" s="68"/>
      <c r="F10" s="18"/>
      <c r="G10" s="18"/>
      <c r="H10" s="18"/>
      <c r="I10" s="18"/>
      <c r="J10" s="18"/>
    </row>
    <row r="11" spans="1:10" ht="12.95" customHeight="1">
      <c r="A11" s="48"/>
      <c r="B11" s="49"/>
      <c r="C11" s="504" t="s">
        <v>4</v>
      </c>
      <c r="D11" s="497"/>
      <c r="E11" s="141" t="s">
        <v>118</v>
      </c>
      <c r="F11" s="18">
        <v>4827228</v>
      </c>
      <c r="G11" s="18">
        <v>2761075</v>
      </c>
      <c r="H11" s="18">
        <v>3349061</v>
      </c>
      <c r="I11" s="18">
        <f>SUM(G11:H11)</f>
        <v>6110136</v>
      </c>
      <c r="J11" s="18">
        <v>6225204</v>
      </c>
    </row>
    <row r="12" spans="1:10" ht="12.95" customHeight="1">
      <c r="A12" s="48"/>
      <c r="B12" s="504" t="s">
        <v>5</v>
      </c>
      <c r="C12" s="504"/>
      <c r="D12" s="497"/>
      <c r="E12" s="149" t="s">
        <v>120</v>
      </c>
      <c r="F12" s="18">
        <v>1906269</v>
      </c>
      <c r="G12" s="18">
        <v>1257664</v>
      </c>
      <c r="H12" s="18">
        <v>1392379</v>
      </c>
      <c r="I12" s="18">
        <f>SUM(G12:H12)</f>
        <v>2650043</v>
      </c>
      <c r="J12" s="18">
        <v>2740534</v>
      </c>
    </row>
    <row r="13" spans="1:10" ht="12.95" customHeight="1">
      <c r="A13" s="48"/>
      <c r="B13" s="47"/>
      <c r="C13" s="504" t="s">
        <v>6</v>
      </c>
      <c r="D13" s="497"/>
      <c r="E13" s="141" t="s">
        <v>119</v>
      </c>
      <c r="F13" s="31">
        <v>312000</v>
      </c>
      <c r="G13" s="31">
        <v>156000</v>
      </c>
      <c r="H13" s="31">
        <v>204000</v>
      </c>
      <c r="I13" s="18">
        <f>SUM(G13:H13)</f>
        <v>360000</v>
      </c>
      <c r="J13" s="18">
        <v>384000</v>
      </c>
    </row>
    <row r="14" spans="1:10" ht="12.95" customHeight="1">
      <c r="A14" s="48"/>
      <c r="B14" s="47"/>
      <c r="C14" s="504" t="s">
        <v>97</v>
      </c>
      <c r="D14" s="497"/>
      <c r="E14" s="149" t="s">
        <v>121</v>
      </c>
      <c r="F14" s="18">
        <v>747325.29</v>
      </c>
      <c r="G14" s="18">
        <v>422354.37</v>
      </c>
      <c r="H14" s="18">
        <v>522258.63</v>
      </c>
      <c r="I14" s="18">
        <f>SUM(G14:H14)</f>
        <v>944613</v>
      </c>
      <c r="J14" s="18">
        <v>954382</v>
      </c>
    </row>
    <row r="15" spans="1:10" ht="12.95" customHeight="1">
      <c r="A15" s="48"/>
      <c r="B15" s="49"/>
      <c r="C15" s="496" t="s">
        <v>7</v>
      </c>
      <c r="D15" s="497"/>
      <c r="E15" s="149" t="s">
        <v>122</v>
      </c>
      <c r="F15" s="18">
        <v>402218</v>
      </c>
      <c r="G15" s="18">
        <v>0</v>
      </c>
      <c r="H15" s="18">
        <v>70000</v>
      </c>
      <c r="I15" s="18">
        <f>SUM(G15:H15)</f>
        <v>70000</v>
      </c>
      <c r="J15" s="18">
        <v>80000</v>
      </c>
    </row>
    <row r="16" spans="1:10" ht="12.95" customHeight="1">
      <c r="A16" s="48"/>
      <c r="B16" s="498" t="s">
        <v>135</v>
      </c>
      <c r="C16" s="498"/>
      <c r="D16" s="499"/>
      <c r="E16" s="43"/>
      <c r="F16" s="21">
        <f>SUM(F11:F15)</f>
        <v>8195040.29</v>
      </c>
      <c r="G16" s="21">
        <f>SUM(G11:G15)</f>
        <v>4597093.37</v>
      </c>
      <c r="H16" s="21">
        <f>SUM(H11:H15)</f>
        <v>5537698.6299999999</v>
      </c>
      <c r="I16" s="21">
        <f>SUM(I11:I15)</f>
        <v>10134792</v>
      </c>
      <c r="J16" s="21">
        <f>SUM(J11:J15)</f>
        <v>10384120</v>
      </c>
    </row>
    <row r="17" spans="1:10" ht="12.95" customHeight="1">
      <c r="A17" s="48"/>
      <c r="B17" s="145"/>
      <c r="C17" s="145"/>
      <c r="D17" s="145"/>
      <c r="E17" s="147"/>
      <c r="F17" s="21"/>
      <c r="G17" s="21"/>
      <c r="H17" s="21"/>
      <c r="I17" s="21"/>
      <c r="J17" s="21"/>
    </row>
    <row r="18" spans="1:10" ht="12.95" customHeight="1">
      <c r="A18" s="15" t="s">
        <v>8</v>
      </c>
      <c r="B18" s="29"/>
      <c r="C18" s="29"/>
      <c r="D18" s="29"/>
      <c r="E18" s="68"/>
      <c r="F18" s="18"/>
      <c r="G18" s="18"/>
      <c r="H18" s="18"/>
      <c r="I18" s="18"/>
      <c r="J18" s="18"/>
    </row>
    <row r="19" spans="1:10" ht="12.95" customHeight="1">
      <c r="A19" s="56"/>
      <c r="B19" s="493" t="s">
        <v>9</v>
      </c>
      <c r="C19" s="504"/>
      <c r="D19" s="497"/>
      <c r="E19" s="149" t="s">
        <v>123</v>
      </c>
      <c r="F19" s="18">
        <v>141001</v>
      </c>
      <c r="G19" s="18">
        <v>141032</v>
      </c>
      <c r="H19" s="18">
        <v>523968</v>
      </c>
      <c r="I19" s="18">
        <f>SUM(G19:H19)</f>
        <v>665000</v>
      </c>
      <c r="J19" s="18">
        <v>1200000</v>
      </c>
    </row>
    <row r="20" spans="1:10" ht="12.95" customHeight="1">
      <c r="A20" s="56"/>
      <c r="B20" s="493" t="s">
        <v>10</v>
      </c>
      <c r="C20" s="504"/>
      <c r="D20" s="497"/>
      <c r="E20" s="149" t="s">
        <v>124</v>
      </c>
      <c r="F20" s="18">
        <v>1729232.79</v>
      </c>
      <c r="G20" s="18">
        <v>629810.56000000006</v>
      </c>
      <c r="H20" s="18">
        <v>720189.43999999994</v>
      </c>
      <c r="I20" s="18">
        <f t="shared" ref="I20:I24" si="0">SUM(G20:H20)</f>
        <v>1350000</v>
      </c>
      <c r="J20" s="18">
        <v>1000000</v>
      </c>
    </row>
    <row r="21" spans="1:10" ht="12.95" customHeight="1">
      <c r="A21" s="56"/>
      <c r="B21" s="493" t="s">
        <v>11</v>
      </c>
      <c r="C21" s="504"/>
      <c r="D21" s="497"/>
      <c r="E21" s="149" t="s">
        <v>125</v>
      </c>
      <c r="F21" s="18">
        <v>109871.45</v>
      </c>
      <c r="G21" s="18">
        <v>18708.78</v>
      </c>
      <c r="H21" s="18">
        <v>43691.22</v>
      </c>
      <c r="I21" s="18">
        <f t="shared" si="0"/>
        <v>62400</v>
      </c>
      <c r="J21" s="18">
        <v>120000</v>
      </c>
    </row>
    <row r="22" spans="1:10" ht="12.95" customHeight="1">
      <c r="A22" s="56"/>
      <c r="B22" s="493" t="s">
        <v>113</v>
      </c>
      <c r="C22" s="504"/>
      <c r="D22" s="497"/>
      <c r="E22" s="149" t="s">
        <v>127</v>
      </c>
      <c r="F22" s="18">
        <v>164675.4</v>
      </c>
      <c r="G22" s="18">
        <v>27903.78</v>
      </c>
      <c r="H22" s="18">
        <v>209696.22</v>
      </c>
      <c r="I22" s="18">
        <f t="shared" si="0"/>
        <v>237600</v>
      </c>
      <c r="J22" s="18">
        <v>250000</v>
      </c>
    </row>
    <row r="23" spans="1:10" ht="12.95" customHeight="1">
      <c r="A23" s="15"/>
      <c r="B23" s="495" t="s">
        <v>93</v>
      </c>
      <c r="C23" s="496"/>
      <c r="D23" s="497"/>
      <c r="E23" s="149" t="s">
        <v>128</v>
      </c>
      <c r="F23" s="18">
        <v>80295</v>
      </c>
      <c r="G23" s="18">
        <v>31150</v>
      </c>
      <c r="H23" s="18">
        <v>118850</v>
      </c>
      <c r="I23" s="18">
        <f t="shared" si="0"/>
        <v>150000</v>
      </c>
      <c r="J23" s="18">
        <v>0</v>
      </c>
    </row>
    <row r="24" spans="1:10" ht="12.95" customHeight="1">
      <c r="A24" s="15"/>
      <c r="B24" s="493" t="s">
        <v>14</v>
      </c>
      <c r="C24" s="493"/>
      <c r="D24" s="494"/>
      <c r="E24" s="149" t="s">
        <v>130</v>
      </c>
      <c r="F24" s="18">
        <v>0</v>
      </c>
      <c r="G24" s="18">
        <v>0</v>
      </c>
      <c r="H24" s="18">
        <v>50000</v>
      </c>
      <c r="I24" s="18">
        <f t="shared" si="0"/>
        <v>50000</v>
      </c>
      <c r="J24" s="18">
        <v>110000</v>
      </c>
    </row>
    <row r="25" spans="1:10" ht="12.95" customHeight="1">
      <c r="A25" s="15"/>
      <c r="B25" s="294" t="s">
        <v>115</v>
      </c>
      <c r="C25" s="294"/>
      <c r="D25" s="295"/>
      <c r="E25" s="300" t="s">
        <v>279</v>
      </c>
      <c r="F25" s="18"/>
      <c r="G25" s="18"/>
      <c r="H25" s="18"/>
      <c r="I25" s="18"/>
      <c r="J25" s="18">
        <v>1000000</v>
      </c>
    </row>
    <row r="26" spans="1:10" ht="12.95" customHeight="1">
      <c r="A26" s="15"/>
      <c r="B26" s="498" t="s">
        <v>136</v>
      </c>
      <c r="C26" s="498"/>
      <c r="D26" s="499"/>
      <c r="E26" s="125"/>
      <c r="F26" s="21">
        <f>SUM(F19:F24)</f>
        <v>2225075.64</v>
      </c>
      <c r="G26" s="21">
        <f>SUM(G19:G24)</f>
        <v>848605.12000000011</v>
      </c>
      <c r="H26" s="21">
        <f>SUM(H19:H24)</f>
        <v>1666394.88</v>
      </c>
      <c r="I26" s="21">
        <f>SUM(I19:I24)</f>
        <v>2515000</v>
      </c>
      <c r="J26" s="21">
        <f>SUM(J19:J25)</f>
        <v>3680000</v>
      </c>
    </row>
    <row r="27" spans="1:10" ht="12.95" customHeight="1">
      <c r="A27" s="15"/>
      <c r="B27" s="136"/>
      <c r="C27" s="136"/>
      <c r="D27" s="139"/>
      <c r="E27" s="125"/>
      <c r="F27" s="21"/>
      <c r="G27" s="21"/>
      <c r="H27" s="21"/>
      <c r="I27" s="21"/>
      <c r="J27" s="21"/>
    </row>
    <row r="28" spans="1:10" ht="12.95" customHeight="1">
      <c r="A28" s="503" t="s">
        <v>16</v>
      </c>
      <c r="B28" s="498"/>
      <c r="C28" s="498"/>
      <c r="D28" s="499"/>
      <c r="E28" s="125"/>
      <c r="F28" s="21"/>
      <c r="G28" s="21"/>
      <c r="H28" s="21"/>
      <c r="I28" s="21"/>
      <c r="J28" s="21"/>
    </row>
    <row r="29" spans="1:10" ht="12.95" customHeight="1">
      <c r="A29" s="56"/>
      <c r="B29" s="504" t="s">
        <v>133</v>
      </c>
      <c r="C29" s="504"/>
      <c r="D29" s="497"/>
      <c r="E29" s="301" t="s">
        <v>235</v>
      </c>
      <c r="F29" s="18">
        <v>10348</v>
      </c>
      <c r="G29" s="18">
        <v>0</v>
      </c>
      <c r="H29" s="18">
        <v>0</v>
      </c>
      <c r="I29" s="18">
        <v>0</v>
      </c>
      <c r="J29" s="18">
        <v>0</v>
      </c>
    </row>
    <row r="30" spans="1:10" ht="12.95" customHeight="1">
      <c r="A30" s="56"/>
      <c r="B30" s="294" t="s">
        <v>165</v>
      </c>
      <c r="C30" s="292"/>
      <c r="D30" s="293"/>
      <c r="E30" s="301" t="s">
        <v>238</v>
      </c>
      <c r="F30" s="18">
        <v>0</v>
      </c>
      <c r="G30" s="18">
        <v>0</v>
      </c>
      <c r="H30" s="18">
        <v>0</v>
      </c>
      <c r="I30" s="18">
        <v>0</v>
      </c>
      <c r="J30" s="18">
        <v>150000</v>
      </c>
    </row>
    <row r="31" spans="1:10" ht="12.95" customHeight="1">
      <c r="A31" s="56"/>
      <c r="B31" s="294" t="s">
        <v>280</v>
      </c>
      <c r="C31" s="292"/>
      <c r="D31" s="293"/>
      <c r="E31" s="301" t="s">
        <v>239</v>
      </c>
      <c r="F31" s="18">
        <v>0</v>
      </c>
      <c r="G31" s="18">
        <v>0</v>
      </c>
      <c r="H31" s="18">
        <v>0</v>
      </c>
      <c r="I31" s="18">
        <v>0</v>
      </c>
      <c r="J31" s="18">
        <v>200000</v>
      </c>
    </row>
    <row r="32" spans="1:10" ht="12.95" customHeight="1">
      <c r="A32" s="56"/>
      <c r="B32" s="498" t="s">
        <v>137</v>
      </c>
      <c r="C32" s="498"/>
      <c r="D32" s="499"/>
      <c r="E32" s="75"/>
      <c r="F32" s="21">
        <f>SUM(F29)</f>
        <v>10348</v>
      </c>
      <c r="G32" s="21">
        <f>SUM(G29)</f>
        <v>0</v>
      </c>
      <c r="H32" s="21">
        <f>SUM(H29)</f>
        <v>0</v>
      </c>
      <c r="I32" s="21">
        <f>SUM(I29)</f>
        <v>0</v>
      </c>
      <c r="J32" s="21">
        <f>SUM(J29:J31)</f>
        <v>350000</v>
      </c>
    </row>
    <row r="33" spans="1:10" ht="12.95" customHeight="1">
      <c r="A33" s="56"/>
      <c r="B33" s="137"/>
      <c r="C33" s="137"/>
      <c r="D33" s="138"/>
      <c r="E33" s="75"/>
      <c r="F33" s="18"/>
      <c r="G33" s="18"/>
      <c r="H33" s="18"/>
      <c r="I33" s="18"/>
      <c r="J33" s="18"/>
    </row>
    <row r="34" spans="1:10" ht="12.95" customHeight="1" thickBot="1">
      <c r="A34" s="500" t="s">
        <v>17</v>
      </c>
      <c r="B34" s="501"/>
      <c r="C34" s="501"/>
      <c r="D34" s="502"/>
      <c r="E34" s="46"/>
      <c r="F34" s="314">
        <f>SUM(F32,F26,F16)</f>
        <v>10430463.93</v>
      </c>
      <c r="G34" s="314">
        <f>SUM(G32,G26,G16)</f>
        <v>5445698.4900000002</v>
      </c>
      <c r="H34" s="314">
        <f>SUM(H32,H26,H16)</f>
        <v>7204093.5099999998</v>
      </c>
      <c r="I34" s="314">
        <f>SUM(I32,I26,I16)</f>
        <v>12649792</v>
      </c>
      <c r="J34" s="314">
        <f>SUM(J32,J26,J16)</f>
        <v>14414120</v>
      </c>
    </row>
    <row r="35" spans="1:10" ht="12.95" customHeight="1" thickTop="1"/>
    <row r="36" spans="1:10" ht="12.95" customHeight="1">
      <c r="A36" s="61" t="s">
        <v>29</v>
      </c>
      <c r="E36" s="78" t="s">
        <v>31</v>
      </c>
      <c r="H36" s="121" t="s">
        <v>33</v>
      </c>
    </row>
    <row r="37" spans="1:10" ht="12.95" customHeight="1"/>
    <row r="38" spans="1:10" ht="12.95" customHeight="1"/>
    <row r="39" spans="1:10" ht="12.95" customHeight="1">
      <c r="A39" s="1" t="s">
        <v>74</v>
      </c>
      <c r="E39" s="490" t="s">
        <v>35</v>
      </c>
      <c r="F39" s="490"/>
      <c r="H39" s="492" t="s">
        <v>36</v>
      </c>
      <c r="I39" s="492"/>
      <c r="J39" s="492"/>
    </row>
    <row r="40" spans="1:10" ht="12.95" customHeight="1">
      <c r="A40" s="61" t="s">
        <v>75</v>
      </c>
      <c r="E40" s="491" t="s">
        <v>32</v>
      </c>
      <c r="F40" s="491"/>
      <c r="H40" s="489" t="s">
        <v>34</v>
      </c>
      <c r="I40" s="489"/>
      <c r="J40" s="489"/>
    </row>
  </sheetData>
  <mergeCells count="32">
    <mergeCell ref="A28:D28"/>
    <mergeCell ref="B29:D29"/>
    <mergeCell ref="B32:D32"/>
    <mergeCell ref="A34:D34"/>
    <mergeCell ref="B26:D26"/>
    <mergeCell ref="B23:D23"/>
    <mergeCell ref="B24:D24"/>
    <mergeCell ref="A2:J2"/>
    <mergeCell ref="A3:J3"/>
    <mergeCell ref="G5:I5"/>
    <mergeCell ref="J5:J6"/>
    <mergeCell ref="E6:E7"/>
    <mergeCell ref="I6:I7"/>
    <mergeCell ref="A7:D7"/>
    <mergeCell ref="A4:D4"/>
    <mergeCell ref="B16:D16"/>
    <mergeCell ref="E39:F39"/>
    <mergeCell ref="E40:F40"/>
    <mergeCell ref="H39:J39"/>
    <mergeCell ref="H40:J40"/>
    <mergeCell ref="A8:D8"/>
    <mergeCell ref="A9:D9"/>
    <mergeCell ref="B10:D10"/>
    <mergeCell ref="C11:D11"/>
    <mergeCell ref="B12:D12"/>
    <mergeCell ref="C13:D13"/>
    <mergeCell ref="C14:D14"/>
    <mergeCell ref="C15:D15"/>
    <mergeCell ref="B19:D19"/>
    <mergeCell ref="B20:D20"/>
    <mergeCell ref="B21:D21"/>
    <mergeCell ref="B22:D22"/>
  </mergeCells>
  <pageMargins left="1" right="0.25" top="0.69" bottom="0.11" header="0" footer="0.11"/>
  <pageSetup paperSize="2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K126"/>
  <sheetViews>
    <sheetView tabSelected="1" topLeftCell="A116" workbookViewId="0">
      <selection activeCell="E42" sqref="E42"/>
    </sheetView>
  </sheetViews>
  <sheetFormatPr defaultRowHeight="14.1" customHeight="1"/>
  <cols>
    <col min="1" max="1" width="3" style="47" customWidth="1"/>
    <col min="2" max="2" width="3.28515625" style="47" customWidth="1"/>
    <col min="3" max="3" width="2.85546875" style="47" customWidth="1"/>
    <col min="4" max="4" width="41.28515625" style="47" customWidth="1"/>
    <col min="5" max="5" width="15.5703125" style="221" customWidth="1"/>
    <col min="6" max="6" width="16.42578125" style="117" customWidth="1"/>
    <col min="7" max="7" width="16.5703125" style="117" customWidth="1"/>
    <col min="8" max="8" width="15.5703125" style="117" customWidth="1"/>
    <col min="9" max="9" width="16.42578125" style="117" customWidth="1"/>
    <col min="10" max="10" width="16.28515625" style="117" customWidth="1"/>
    <col min="11" max="11" width="14.140625" style="47" customWidth="1"/>
    <col min="12" max="16384" width="9.140625" style="47"/>
  </cols>
  <sheetData>
    <row r="1" spans="1:11" ht="14.1" customHeight="1">
      <c r="A1" s="47" t="s">
        <v>0</v>
      </c>
      <c r="J1" s="388" t="s">
        <v>305</v>
      </c>
    </row>
    <row r="2" spans="1:11" ht="14.1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1" ht="14.1" customHeight="1">
      <c r="A3" s="507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1" ht="14.1" customHeight="1" thickBot="1">
      <c r="A4" s="493" t="s">
        <v>98</v>
      </c>
      <c r="B4" s="504"/>
      <c r="C4" s="504"/>
      <c r="D4" s="504"/>
    </row>
    <row r="5" spans="1:11" ht="14.1" customHeight="1" thickBot="1">
      <c r="A5" s="36"/>
      <c r="B5" s="37"/>
      <c r="C5" s="37"/>
      <c r="D5" s="37"/>
      <c r="E5" s="38"/>
      <c r="F5" s="171"/>
      <c r="G5" s="510" t="s">
        <v>21</v>
      </c>
      <c r="H5" s="510"/>
      <c r="I5" s="510"/>
      <c r="J5" s="512" t="s">
        <v>26</v>
      </c>
    </row>
    <row r="6" spans="1:11" ht="14.1" customHeight="1">
      <c r="A6" s="168"/>
      <c r="B6" s="169"/>
      <c r="C6" s="169"/>
      <c r="D6" s="169"/>
      <c r="E6" s="513" t="s">
        <v>18</v>
      </c>
      <c r="F6" s="170" t="s">
        <v>19</v>
      </c>
      <c r="G6" s="170" t="s">
        <v>22</v>
      </c>
      <c r="H6" s="170" t="s">
        <v>23</v>
      </c>
      <c r="I6" s="511" t="s">
        <v>24</v>
      </c>
      <c r="J6" s="511"/>
    </row>
    <row r="7" spans="1:11" ht="14.1" customHeight="1">
      <c r="A7" s="508" t="s">
        <v>2</v>
      </c>
      <c r="B7" s="509"/>
      <c r="C7" s="509"/>
      <c r="D7" s="509"/>
      <c r="E7" s="513"/>
      <c r="F7" s="170" t="s">
        <v>20</v>
      </c>
      <c r="G7" s="170" t="s">
        <v>20</v>
      </c>
      <c r="H7" s="170" t="s">
        <v>25</v>
      </c>
      <c r="I7" s="511"/>
      <c r="J7" s="170" t="s">
        <v>27</v>
      </c>
    </row>
    <row r="8" spans="1:11" ht="14.1" customHeight="1" thickBot="1">
      <c r="A8" s="505">
        <v>1</v>
      </c>
      <c r="B8" s="506"/>
      <c r="C8" s="506"/>
      <c r="D8" s="506"/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</row>
    <row r="9" spans="1:11" ht="14.1" customHeight="1">
      <c r="A9" s="48"/>
      <c r="B9" s="49"/>
      <c r="C9" s="49"/>
      <c r="D9" s="50"/>
      <c r="E9" s="222"/>
      <c r="F9" s="51"/>
      <c r="G9" s="51"/>
      <c r="H9" s="51"/>
      <c r="I9" s="51"/>
      <c r="J9" s="51"/>
    </row>
    <row r="10" spans="1:11" s="61" customFormat="1" ht="14.1" customHeight="1">
      <c r="A10" s="503" t="s">
        <v>99</v>
      </c>
      <c r="B10" s="498"/>
      <c r="C10" s="498"/>
      <c r="D10" s="499"/>
      <c r="E10" s="363"/>
      <c r="F10" s="18"/>
      <c r="G10" s="18"/>
      <c r="H10" s="18"/>
      <c r="I10" s="18"/>
      <c r="J10" s="18"/>
    </row>
    <row r="11" spans="1:11" s="61" customFormat="1" ht="14.1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1" s="61" customFormat="1" ht="14.1" customHeight="1">
      <c r="A12" s="48"/>
      <c r="B12" s="49"/>
      <c r="C12" s="504" t="s">
        <v>4</v>
      </c>
      <c r="D12" s="497"/>
      <c r="E12" s="223" t="s">
        <v>118</v>
      </c>
      <c r="F12" s="28">
        <v>1931047.37</v>
      </c>
      <c r="G12" s="28">
        <v>1051840.57</v>
      </c>
      <c r="H12" s="28">
        <v>1192435.43</v>
      </c>
      <c r="I12" s="28">
        <f>SUM(G12:H12)</f>
        <v>2244276</v>
      </c>
      <c r="J12" s="28">
        <v>2508384</v>
      </c>
    </row>
    <row r="13" spans="1:11" s="61" customFormat="1" ht="14.1" customHeight="1">
      <c r="A13" s="48"/>
      <c r="B13" s="504" t="s">
        <v>5</v>
      </c>
      <c r="C13" s="504"/>
      <c r="D13" s="497"/>
      <c r="E13" s="149" t="s">
        <v>214</v>
      </c>
      <c r="F13" s="28">
        <f>SUM(F15:F22)</f>
        <v>357831</v>
      </c>
      <c r="G13" s="28">
        <f>SUM(G15:G22)</f>
        <v>306832</v>
      </c>
      <c r="H13" s="28">
        <f>SUM(H15:H22)</f>
        <v>276214</v>
      </c>
      <c r="I13" s="28">
        <f>SUM(I15:I22)</f>
        <v>583046</v>
      </c>
      <c r="J13" s="28">
        <f>SUM(J15:J22)</f>
        <v>752564</v>
      </c>
    </row>
    <row r="14" spans="1:11" s="61" customFormat="1" ht="14.1" customHeight="1">
      <c r="A14" s="48"/>
      <c r="B14" s="47"/>
      <c r="C14" s="504" t="s">
        <v>6</v>
      </c>
      <c r="D14" s="497"/>
      <c r="E14" s="223" t="s">
        <v>119</v>
      </c>
      <c r="F14" s="28">
        <v>242000</v>
      </c>
      <c r="G14" s="28">
        <v>120000</v>
      </c>
      <c r="H14" s="28">
        <v>144000</v>
      </c>
      <c r="I14" s="28">
        <f>SUM(G14:H14)</f>
        <v>264000</v>
      </c>
      <c r="J14" s="28">
        <v>312000</v>
      </c>
    </row>
    <row r="15" spans="1:11" s="61" customFormat="1" ht="14.1" customHeight="1">
      <c r="A15" s="48"/>
      <c r="B15" s="47"/>
      <c r="C15" s="466" t="s">
        <v>183</v>
      </c>
      <c r="D15" s="465"/>
      <c r="E15" s="467" t="s">
        <v>198</v>
      </c>
      <c r="F15" s="31">
        <v>81000</v>
      </c>
      <c r="G15" s="31">
        <v>40500</v>
      </c>
      <c r="H15" s="31">
        <v>40500</v>
      </c>
      <c r="I15" s="31">
        <f>SUM(G15:H15)</f>
        <v>81000</v>
      </c>
      <c r="J15" s="31">
        <v>81000</v>
      </c>
    </row>
    <row r="16" spans="1:11" s="61" customFormat="1" ht="14.1" customHeight="1">
      <c r="A16" s="48"/>
      <c r="B16" s="47"/>
      <c r="C16" s="466" t="s">
        <v>339</v>
      </c>
      <c r="D16" s="465"/>
      <c r="E16" s="467" t="s">
        <v>199</v>
      </c>
      <c r="F16" s="31">
        <v>0</v>
      </c>
      <c r="G16" s="31">
        <v>0</v>
      </c>
      <c r="H16" s="31">
        <v>0</v>
      </c>
      <c r="I16" s="31">
        <v>0</v>
      </c>
      <c r="J16" s="31">
        <v>81000</v>
      </c>
      <c r="K16" s="474"/>
    </row>
    <row r="17" spans="1:10" s="61" customFormat="1" ht="14.1" customHeight="1">
      <c r="A17" s="48"/>
      <c r="B17" s="47"/>
      <c r="C17" s="466" t="s">
        <v>185</v>
      </c>
      <c r="D17" s="465"/>
      <c r="E17" s="467" t="s">
        <v>200</v>
      </c>
      <c r="F17" s="31">
        <v>50000</v>
      </c>
      <c r="G17" s="31">
        <v>50000</v>
      </c>
      <c r="H17" s="31">
        <v>5000</v>
      </c>
      <c r="I17" s="31">
        <f>SUM(G17:H17)</f>
        <v>55000</v>
      </c>
      <c r="J17" s="31">
        <v>65000</v>
      </c>
    </row>
    <row r="18" spans="1:10" s="61" customFormat="1" ht="14.1" customHeight="1">
      <c r="A18" s="48"/>
      <c r="B18" s="47"/>
      <c r="C18" s="466" t="s">
        <v>188</v>
      </c>
      <c r="D18" s="465"/>
      <c r="E18" s="467" t="s">
        <v>203</v>
      </c>
      <c r="F18" s="31">
        <v>16000</v>
      </c>
      <c r="G18" s="31">
        <v>16000</v>
      </c>
      <c r="H18" s="31">
        <v>2000</v>
      </c>
      <c r="I18" s="31">
        <f>SUM(G18:H18)</f>
        <v>18000</v>
      </c>
      <c r="J18" s="31">
        <v>0</v>
      </c>
    </row>
    <row r="19" spans="1:10" s="61" customFormat="1" ht="14.1" customHeight="1">
      <c r="A19" s="48"/>
      <c r="B19" s="47"/>
      <c r="C19" s="466" t="s">
        <v>192</v>
      </c>
      <c r="D19" s="465"/>
      <c r="E19" s="467" t="s">
        <v>205</v>
      </c>
      <c r="F19" s="31">
        <v>0</v>
      </c>
      <c r="G19" s="31">
        <v>0</v>
      </c>
      <c r="H19" s="31">
        <v>0</v>
      </c>
      <c r="I19" s="31">
        <v>0</v>
      </c>
      <c r="J19" s="31">
        <v>10000</v>
      </c>
    </row>
    <row r="20" spans="1:10" s="61" customFormat="1" ht="14.1" customHeight="1">
      <c r="A20" s="48"/>
      <c r="B20" s="47"/>
      <c r="C20" s="466" t="s">
        <v>191</v>
      </c>
      <c r="D20" s="465"/>
      <c r="E20" s="467" t="s">
        <v>207</v>
      </c>
      <c r="F20" s="31">
        <v>160831</v>
      </c>
      <c r="G20" s="31">
        <v>0</v>
      </c>
      <c r="H20" s="31">
        <v>187023</v>
      </c>
      <c r="I20" s="31">
        <f>SUM(G20:H20)</f>
        <v>187023</v>
      </c>
      <c r="J20" s="31">
        <v>209032</v>
      </c>
    </row>
    <row r="21" spans="1:10" s="61" customFormat="1" ht="14.1" customHeight="1">
      <c r="A21" s="48"/>
      <c r="B21" s="47"/>
      <c r="C21" s="466" t="s">
        <v>322</v>
      </c>
      <c r="E21" s="467" t="s">
        <v>207</v>
      </c>
      <c r="F21" s="31"/>
      <c r="G21" s="31">
        <v>175332</v>
      </c>
      <c r="H21" s="31">
        <v>11691</v>
      </c>
      <c r="I21" s="31">
        <f>SUM(G21:H21)</f>
        <v>187023</v>
      </c>
      <c r="J21" s="31">
        <v>209032</v>
      </c>
    </row>
    <row r="22" spans="1:10" s="61" customFormat="1" ht="14.1" customHeight="1">
      <c r="A22" s="48"/>
      <c r="B22" s="47"/>
      <c r="C22" s="466" t="s">
        <v>193</v>
      </c>
      <c r="D22" s="465"/>
      <c r="E22" s="467" t="s">
        <v>208</v>
      </c>
      <c r="F22" s="31">
        <v>50000</v>
      </c>
      <c r="G22" s="31">
        <v>25000</v>
      </c>
      <c r="H22" s="31">
        <v>30000</v>
      </c>
      <c r="I22" s="31">
        <f>SUM(G22:H22)</f>
        <v>55000</v>
      </c>
      <c r="J22" s="31">
        <v>97500</v>
      </c>
    </row>
    <row r="23" spans="1:10" s="61" customFormat="1" ht="14.1" customHeight="1">
      <c r="A23" s="48"/>
      <c r="B23" s="49" t="s">
        <v>97</v>
      </c>
      <c r="C23" s="49"/>
      <c r="D23" s="50"/>
      <c r="E23" s="149" t="s">
        <v>209</v>
      </c>
      <c r="F23" s="28">
        <f>SUM(F24:F27)</f>
        <v>305375.60000000003</v>
      </c>
      <c r="G23" s="28">
        <f t="shared" ref="G23:I23" si="0">SUM(G24:G27)</f>
        <v>164041.15</v>
      </c>
      <c r="H23" s="28">
        <f t="shared" si="0"/>
        <v>188734.85000000003</v>
      </c>
      <c r="I23" s="28">
        <f t="shared" si="0"/>
        <v>352776</v>
      </c>
      <c r="J23" s="28">
        <f>SUM(J24:J27)</f>
        <v>393608</v>
      </c>
    </row>
    <row r="24" spans="1:10" s="61" customFormat="1" ht="14.1" customHeight="1">
      <c r="A24" s="48"/>
      <c r="B24" s="47"/>
      <c r="C24" s="466" t="s">
        <v>194</v>
      </c>
      <c r="D24" s="465"/>
      <c r="E24" s="468" t="s">
        <v>210</v>
      </c>
      <c r="F24" s="31">
        <v>233246.14</v>
      </c>
      <c r="G24" s="31">
        <v>126208.8</v>
      </c>
      <c r="H24" s="31">
        <v>143113.20000000001</v>
      </c>
      <c r="I24" s="31">
        <f>SUM(G24:H24)</f>
        <v>269322</v>
      </c>
      <c r="J24" s="31">
        <v>301013</v>
      </c>
    </row>
    <row r="25" spans="1:10" s="61" customFormat="1" ht="14.1" customHeight="1">
      <c r="A25" s="48"/>
      <c r="B25" s="47"/>
      <c r="C25" s="466" t="s">
        <v>195</v>
      </c>
      <c r="D25" s="465"/>
      <c r="E25" s="468" t="s">
        <v>211</v>
      </c>
      <c r="F25" s="31">
        <v>38862.080000000002</v>
      </c>
      <c r="G25" s="31">
        <v>21034.799999999999</v>
      </c>
      <c r="H25" s="31">
        <v>23859.200000000001</v>
      </c>
      <c r="I25" s="31">
        <f>SUM(G25:H25)</f>
        <v>44894</v>
      </c>
      <c r="J25" s="31">
        <v>50175</v>
      </c>
    </row>
    <row r="26" spans="1:10" s="61" customFormat="1" ht="14.1" customHeight="1">
      <c r="A26" s="48"/>
      <c r="B26" s="47"/>
      <c r="C26" s="466" t="s">
        <v>196</v>
      </c>
      <c r="D26" s="465"/>
      <c r="E26" s="468" t="s">
        <v>215</v>
      </c>
      <c r="F26" s="31">
        <v>21962.5</v>
      </c>
      <c r="G26" s="31">
        <v>11100</v>
      </c>
      <c r="H26" s="31">
        <v>14850</v>
      </c>
      <c r="I26" s="31">
        <f>SUM(G26:H26)</f>
        <v>25950</v>
      </c>
      <c r="J26" s="31">
        <v>27600</v>
      </c>
    </row>
    <row r="27" spans="1:10" s="61" customFormat="1" ht="14.1" customHeight="1">
      <c r="A27" s="48"/>
      <c r="B27" s="47"/>
      <c r="C27" s="466" t="s">
        <v>197</v>
      </c>
      <c r="D27" s="465"/>
      <c r="E27" s="468" t="s">
        <v>212</v>
      </c>
      <c r="F27" s="31">
        <v>11304.88</v>
      </c>
      <c r="G27" s="31">
        <v>5697.55</v>
      </c>
      <c r="H27" s="31">
        <v>6912.45</v>
      </c>
      <c r="I27" s="31">
        <f>SUM(G27:H27)</f>
        <v>12610</v>
      </c>
      <c r="J27" s="31">
        <v>14820</v>
      </c>
    </row>
    <row r="28" spans="1:10" s="61" customFormat="1" ht="14.1" customHeight="1">
      <c r="A28" s="48"/>
      <c r="B28" s="211" t="s">
        <v>7</v>
      </c>
      <c r="C28" s="210"/>
      <c r="E28" s="149" t="s">
        <v>216</v>
      </c>
      <c r="F28" s="18"/>
      <c r="G28" s="18"/>
      <c r="H28" s="18"/>
      <c r="I28" s="18"/>
      <c r="J28" s="18"/>
    </row>
    <row r="29" spans="1:10" s="61" customFormat="1" ht="14.1" customHeight="1">
      <c r="A29" s="48"/>
      <c r="B29" s="49"/>
      <c r="C29" s="464" t="s">
        <v>7</v>
      </c>
      <c r="D29" s="465"/>
      <c r="E29" s="468" t="s">
        <v>212</v>
      </c>
      <c r="F29" s="31"/>
      <c r="G29" s="31"/>
      <c r="H29" s="31"/>
      <c r="I29" s="31"/>
      <c r="J29" s="31"/>
    </row>
    <row r="30" spans="1:10" s="61" customFormat="1" ht="14.1" customHeight="1">
      <c r="A30" s="48"/>
      <c r="B30" s="49"/>
      <c r="D30" s="447" t="s">
        <v>323</v>
      </c>
      <c r="E30" s="149"/>
      <c r="F30" s="28">
        <v>160831</v>
      </c>
      <c r="G30" s="28">
        <v>0</v>
      </c>
      <c r="H30" s="28">
        <v>55000</v>
      </c>
      <c r="I30" s="28">
        <f>SUM(G30:H30)</f>
        <v>55000</v>
      </c>
      <c r="J30" s="28">
        <v>65000</v>
      </c>
    </row>
    <row r="31" spans="1:10" s="61" customFormat="1" ht="14.1" customHeight="1">
      <c r="A31" s="48"/>
      <c r="B31" s="498" t="s">
        <v>135</v>
      </c>
      <c r="C31" s="498"/>
      <c r="D31" s="499"/>
      <c r="E31" s="222"/>
      <c r="F31" s="21">
        <f>SUM(F12,F13,F14,F23,F30)</f>
        <v>2997084.97</v>
      </c>
      <c r="G31" s="21">
        <f>SUM(G12,G13,G14,G23,G30)</f>
        <v>1642713.72</v>
      </c>
      <c r="H31" s="21">
        <f>SUM(H12,H13,H14,H23,H30)</f>
        <v>1856384.28</v>
      </c>
      <c r="I31" s="21">
        <f>SUM(I12,I13,I14,I23,I30)</f>
        <v>3499098</v>
      </c>
      <c r="J31" s="21">
        <f>SUM(J12,J13,J14,J23,J30)</f>
        <v>4031556</v>
      </c>
    </row>
    <row r="32" spans="1:10" ht="14.1" customHeight="1">
      <c r="A32" s="56" t="s">
        <v>8</v>
      </c>
      <c r="B32" s="49"/>
      <c r="D32" s="50"/>
      <c r="E32" s="222"/>
      <c r="F32" s="51"/>
      <c r="G32" s="51"/>
      <c r="H32" s="51"/>
      <c r="I32" s="51"/>
      <c r="J32" s="51"/>
    </row>
    <row r="33" spans="1:10" ht="14.1" customHeight="1">
      <c r="A33" s="56"/>
      <c r="B33" s="493" t="s">
        <v>9</v>
      </c>
      <c r="C33" s="504"/>
      <c r="D33" s="497"/>
      <c r="E33" s="149" t="s">
        <v>175</v>
      </c>
      <c r="F33" s="174">
        <f>SUM(F34:F38)</f>
        <v>337990.78</v>
      </c>
      <c r="G33" s="174">
        <f>SUM(G34:G38)</f>
        <v>113663.78</v>
      </c>
      <c r="H33" s="174">
        <f>SUM(H34:H38)</f>
        <v>168459.37</v>
      </c>
      <c r="I33" s="174">
        <f>SUM(I34:I38)</f>
        <v>282123.15000000002</v>
      </c>
      <c r="J33" s="174">
        <f ca="1">SUM(J33:J38)</f>
        <v>270500</v>
      </c>
    </row>
    <row r="34" spans="1:10" ht="14.1" customHeight="1">
      <c r="A34" s="56"/>
      <c r="B34" s="466"/>
      <c r="C34" s="496" t="s">
        <v>9</v>
      </c>
      <c r="D34" s="497"/>
      <c r="E34" s="468" t="s">
        <v>168</v>
      </c>
      <c r="F34" s="31">
        <v>277288.78000000003</v>
      </c>
      <c r="G34" s="31">
        <v>63678.78</v>
      </c>
      <c r="H34" s="31">
        <v>124495.37</v>
      </c>
      <c r="I34" s="175">
        <f>SUM(G34:H34)</f>
        <v>188174.15</v>
      </c>
      <c r="J34" s="150">
        <v>200000</v>
      </c>
    </row>
    <row r="35" spans="1:10" ht="14.1" customHeight="1">
      <c r="A35" s="56"/>
      <c r="B35" s="466"/>
      <c r="C35" s="496" t="s">
        <v>139</v>
      </c>
      <c r="D35" s="497"/>
      <c r="E35" s="468" t="s">
        <v>340</v>
      </c>
      <c r="F35" s="31">
        <v>22240</v>
      </c>
      <c r="G35" s="31">
        <v>5550</v>
      </c>
      <c r="H35" s="31">
        <v>15530</v>
      </c>
      <c r="I35" s="175">
        <f t="shared" ref="I35:I38" si="1">SUM(G35:H35)</f>
        <v>21080</v>
      </c>
      <c r="J35" s="150">
        <v>15000</v>
      </c>
    </row>
    <row r="36" spans="1:10" ht="14.1" customHeight="1">
      <c r="A36" s="56"/>
      <c r="B36" s="466"/>
      <c r="C36" s="496" t="s">
        <v>140</v>
      </c>
      <c r="D36" s="497"/>
      <c r="E36" s="468" t="s">
        <v>341</v>
      </c>
      <c r="F36" s="31">
        <v>16792</v>
      </c>
      <c r="G36" s="31">
        <v>35020</v>
      </c>
      <c r="H36" s="31">
        <v>480</v>
      </c>
      <c r="I36" s="175">
        <f t="shared" si="1"/>
        <v>35500</v>
      </c>
      <c r="J36" s="150">
        <v>22500</v>
      </c>
    </row>
    <row r="37" spans="1:10" ht="14.1" customHeight="1">
      <c r="A37" s="56"/>
      <c r="B37" s="466"/>
      <c r="C37" s="496" t="s">
        <v>141</v>
      </c>
      <c r="D37" s="497"/>
      <c r="E37" s="468" t="s">
        <v>342</v>
      </c>
      <c r="F37" s="31">
        <v>21670</v>
      </c>
      <c r="G37" s="31">
        <v>1270</v>
      </c>
      <c r="H37" s="31">
        <v>16099</v>
      </c>
      <c r="I37" s="175">
        <f t="shared" si="1"/>
        <v>17369</v>
      </c>
      <c r="J37" s="150">
        <v>15000</v>
      </c>
    </row>
    <row r="38" spans="1:10" ht="14.1" customHeight="1">
      <c r="A38" s="56"/>
      <c r="B38" s="466"/>
      <c r="C38" s="496" t="s">
        <v>138</v>
      </c>
      <c r="D38" s="497"/>
      <c r="E38" s="468" t="s">
        <v>343</v>
      </c>
      <c r="F38" s="31">
        <v>0</v>
      </c>
      <c r="G38" s="31">
        <v>8145</v>
      </c>
      <c r="H38" s="31">
        <v>11855</v>
      </c>
      <c r="I38" s="175">
        <f t="shared" si="1"/>
        <v>20000</v>
      </c>
      <c r="J38" s="150">
        <v>18000</v>
      </c>
    </row>
    <row r="39" spans="1:10" ht="14.1" customHeight="1">
      <c r="A39" s="151"/>
      <c r="B39" s="365"/>
      <c r="C39" s="365"/>
      <c r="D39" s="366"/>
      <c r="E39" s="367"/>
      <c r="F39" s="368"/>
      <c r="G39" s="368"/>
      <c r="H39" s="368"/>
      <c r="I39" s="369"/>
      <c r="J39" s="370"/>
    </row>
    <row r="40" spans="1:10" ht="14.1" customHeight="1">
      <c r="A40" s="54"/>
      <c r="B40" s="361"/>
      <c r="C40" s="361"/>
      <c r="D40" s="360"/>
      <c r="E40" s="321"/>
      <c r="F40" s="377"/>
      <c r="G40" s="377"/>
      <c r="H40" s="377"/>
      <c r="I40" s="383"/>
      <c r="J40" s="120"/>
    </row>
    <row r="41" spans="1:10" ht="14.1" customHeight="1">
      <c r="A41" s="54"/>
      <c r="B41" s="361"/>
      <c r="C41" s="361"/>
      <c r="D41" s="360"/>
      <c r="E41" s="321"/>
      <c r="F41" s="377"/>
      <c r="G41" s="377"/>
      <c r="H41" s="377"/>
      <c r="I41" s="383"/>
      <c r="J41" s="120"/>
    </row>
    <row r="42" spans="1:10" ht="14.1" customHeight="1">
      <c r="A42" s="54"/>
      <c r="B42" s="361"/>
      <c r="C42" s="361"/>
      <c r="D42" s="360"/>
      <c r="E42" s="321"/>
      <c r="F42" s="377"/>
      <c r="G42" s="377"/>
      <c r="H42" s="377"/>
      <c r="I42" s="383"/>
      <c r="J42" s="120"/>
    </row>
    <row r="43" spans="1:10" ht="14.1" customHeight="1">
      <c r="A43" s="54"/>
      <c r="B43" s="347"/>
      <c r="C43" s="347"/>
      <c r="D43" s="351"/>
      <c r="E43" s="321"/>
      <c r="F43" s="377"/>
      <c r="G43" s="377"/>
      <c r="H43" s="377"/>
      <c r="I43" s="383"/>
      <c r="J43" s="386" t="s">
        <v>306</v>
      </c>
    </row>
    <row r="44" spans="1:10" ht="14.1" customHeight="1">
      <c r="A44" s="384"/>
      <c r="B44" s="548" t="s">
        <v>10</v>
      </c>
      <c r="C44" s="549"/>
      <c r="D44" s="550"/>
      <c r="E44" s="385" t="s">
        <v>176</v>
      </c>
      <c r="F44" s="379">
        <f>SUM(F45:F49)</f>
        <v>593715.5</v>
      </c>
      <c r="G44" s="379">
        <f>SUM(G45:G49)</f>
        <v>57710</v>
      </c>
      <c r="H44" s="379">
        <f>SUM(H45:H49)</f>
        <v>56240</v>
      </c>
      <c r="I44" s="379">
        <f>SUM(I45:I49)</f>
        <v>113950</v>
      </c>
      <c r="J44" s="379">
        <f>SUM(J45:J49)</f>
        <v>215000</v>
      </c>
    </row>
    <row r="45" spans="1:10" ht="14.1" customHeight="1">
      <c r="A45" s="56"/>
      <c r="B45" s="466"/>
      <c r="C45" s="496" t="s">
        <v>61</v>
      </c>
      <c r="D45" s="497"/>
      <c r="E45" s="468" t="s">
        <v>169</v>
      </c>
      <c r="F45" s="31">
        <v>511679.5</v>
      </c>
      <c r="G45" s="31">
        <v>53310</v>
      </c>
      <c r="H45" s="31">
        <v>32140</v>
      </c>
      <c r="I45" s="175">
        <f>SUM(G45:H45)</f>
        <v>85450</v>
      </c>
      <c r="J45" s="150">
        <v>150000</v>
      </c>
    </row>
    <row r="46" spans="1:10" ht="14.1" customHeight="1">
      <c r="A46" s="56"/>
      <c r="B46" s="466"/>
      <c r="C46" s="496" t="s">
        <v>142</v>
      </c>
      <c r="D46" s="497"/>
      <c r="E46" s="468" t="s">
        <v>344</v>
      </c>
      <c r="F46" s="31">
        <v>7760</v>
      </c>
      <c r="G46" s="31">
        <v>0</v>
      </c>
      <c r="H46" s="31">
        <v>4000</v>
      </c>
      <c r="I46" s="175">
        <f t="shared" ref="I46:I49" si="2">SUM(G46:H46)</f>
        <v>4000</v>
      </c>
      <c r="J46" s="150">
        <v>5000</v>
      </c>
    </row>
    <row r="47" spans="1:10" ht="14.1" customHeight="1">
      <c r="A47" s="56"/>
      <c r="B47" s="466"/>
      <c r="C47" s="496" t="s">
        <v>143</v>
      </c>
      <c r="D47" s="497"/>
      <c r="E47" s="468" t="s">
        <v>345</v>
      </c>
      <c r="F47" s="31">
        <v>19000</v>
      </c>
      <c r="G47" s="31">
        <v>4400</v>
      </c>
      <c r="H47" s="31">
        <v>100</v>
      </c>
      <c r="I47" s="175">
        <f t="shared" si="2"/>
        <v>4500</v>
      </c>
      <c r="J47" s="150">
        <v>20000</v>
      </c>
    </row>
    <row r="48" spans="1:10" ht="14.1" customHeight="1">
      <c r="A48" s="56"/>
      <c r="B48" s="466"/>
      <c r="C48" s="496" t="s">
        <v>144</v>
      </c>
      <c r="D48" s="497"/>
      <c r="E48" s="468" t="s">
        <v>346</v>
      </c>
      <c r="F48" s="31">
        <v>55276</v>
      </c>
      <c r="G48" s="31">
        <v>0</v>
      </c>
      <c r="H48" s="31">
        <v>10000</v>
      </c>
      <c r="I48" s="175">
        <f t="shared" si="2"/>
        <v>10000</v>
      </c>
      <c r="J48" s="150">
        <v>20000</v>
      </c>
    </row>
    <row r="49" spans="1:10" ht="14.1" customHeight="1">
      <c r="A49" s="56"/>
      <c r="B49" s="466"/>
      <c r="C49" s="496" t="s">
        <v>145</v>
      </c>
      <c r="D49" s="497"/>
      <c r="E49" s="468" t="s">
        <v>347</v>
      </c>
      <c r="F49" s="31">
        <v>0</v>
      </c>
      <c r="G49" s="31">
        <v>0</v>
      </c>
      <c r="H49" s="31">
        <v>10000</v>
      </c>
      <c r="I49" s="175">
        <f t="shared" si="2"/>
        <v>10000</v>
      </c>
      <c r="J49" s="150">
        <v>20000</v>
      </c>
    </row>
    <row r="50" spans="1:10" ht="14.1" customHeight="1">
      <c r="A50" s="56"/>
      <c r="B50" s="493" t="s">
        <v>11</v>
      </c>
      <c r="C50" s="504"/>
      <c r="D50" s="497"/>
      <c r="E50" s="149" t="s">
        <v>177</v>
      </c>
      <c r="F50" s="174">
        <f>SUM(F51:F53)</f>
        <v>1019843.9</v>
      </c>
      <c r="G50" s="174">
        <f>SUM(G51:G53)</f>
        <v>382017.2</v>
      </c>
      <c r="H50" s="174">
        <f>SUM(H51:H53)</f>
        <v>436957.8</v>
      </c>
      <c r="I50" s="174">
        <f>SUM(I51:I53)</f>
        <v>818975</v>
      </c>
      <c r="J50" s="174">
        <f>SUM(J51:J53)</f>
        <v>960000</v>
      </c>
    </row>
    <row r="51" spans="1:10" ht="14.1" customHeight="1">
      <c r="A51" s="56"/>
      <c r="B51" s="466"/>
      <c r="C51" s="496" t="s">
        <v>38</v>
      </c>
      <c r="D51" s="497"/>
      <c r="E51" s="468" t="s">
        <v>170</v>
      </c>
      <c r="F51" s="31">
        <v>255773.5</v>
      </c>
      <c r="G51" s="31">
        <v>113176.7</v>
      </c>
      <c r="H51" s="31">
        <v>36823.300000000003</v>
      </c>
      <c r="I51" s="175">
        <f>SUM(G51:H51)</f>
        <v>150000</v>
      </c>
      <c r="J51" s="150">
        <v>150000</v>
      </c>
    </row>
    <row r="52" spans="1:10" ht="14.1" customHeight="1">
      <c r="A52" s="56"/>
      <c r="B52" s="466"/>
      <c r="C52" s="495" t="s">
        <v>405</v>
      </c>
      <c r="D52" s="497"/>
      <c r="E52" s="468" t="s">
        <v>348</v>
      </c>
      <c r="F52" s="31">
        <v>9950</v>
      </c>
      <c r="G52" s="31">
        <v>3280.5</v>
      </c>
      <c r="H52" s="31">
        <v>6719.5</v>
      </c>
      <c r="I52" s="175">
        <f t="shared" ref="I52:I53" si="3">SUM(G52:H52)</f>
        <v>10000</v>
      </c>
      <c r="J52" s="150">
        <v>10000</v>
      </c>
    </row>
    <row r="53" spans="1:10" ht="14.1" customHeight="1">
      <c r="A53" s="56"/>
      <c r="C53" s="47" t="s">
        <v>146</v>
      </c>
      <c r="D53" s="50"/>
      <c r="E53" s="468" t="s">
        <v>171</v>
      </c>
      <c r="F53" s="31">
        <v>754120.4</v>
      </c>
      <c r="G53" s="31">
        <v>265560</v>
      </c>
      <c r="H53" s="31">
        <v>393415</v>
      </c>
      <c r="I53" s="175">
        <f t="shared" si="3"/>
        <v>658975</v>
      </c>
      <c r="J53" s="150">
        <v>800000</v>
      </c>
    </row>
    <row r="54" spans="1:10" ht="14.1" customHeight="1">
      <c r="A54" s="56"/>
      <c r="B54" s="493" t="s">
        <v>12</v>
      </c>
      <c r="C54" s="504"/>
      <c r="D54" s="497"/>
      <c r="E54" s="149" t="s">
        <v>178</v>
      </c>
      <c r="F54" s="174">
        <v>727612.28</v>
      </c>
      <c r="G54" s="174">
        <v>343294.59</v>
      </c>
      <c r="H54" s="174">
        <v>276298.89</v>
      </c>
      <c r="I54" s="174">
        <f t="shared" ref="I54:I56" si="4">SUM(G54:H54)</f>
        <v>619593.48</v>
      </c>
      <c r="J54" s="174">
        <f>SUM(J55)</f>
        <v>700000</v>
      </c>
    </row>
    <row r="55" spans="1:10" ht="14.1" customHeight="1">
      <c r="A55" s="56"/>
      <c r="B55" s="466"/>
      <c r="C55" s="504" t="s">
        <v>147</v>
      </c>
      <c r="D55" s="497"/>
      <c r="E55" s="468" t="s">
        <v>172</v>
      </c>
      <c r="F55" s="31">
        <v>727612.28</v>
      </c>
      <c r="G55" s="31">
        <v>343294.59</v>
      </c>
      <c r="H55" s="31">
        <v>276298.89</v>
      </c>
      <c r="I55" s="175">
        <f>SUM(G55:H55)</f>
        <v>619593.48</v>
      </c>
      <c r="J55" s="150">
        <v>700000</v>
      </c>
    </row>
    <row r="56" spans="1:10" ht="14.1" customHeight="1">
      <c r="A56" s="56"/>
      <c r="B56" s="493" t="s">
        <v>113</v>
      </c>
      <c r="C56" s="504"/>
      <c r="D56" s="497"/>
      <c r="E56" s="149" t="s">
        <v>179</v>
      </c>
      <c r="F56" s="174">
        <f>SUM(F57:F59)</f>
        <v>81689.97</v>
      </c>
      <c r="G56" s="174">
        <f>SUM(G57:G59)</f>
        <v>35225.53</v>
      </c>
      <c r="H56" s="174">
        <f>SUM(H57:H59)</f>
        <v>25324.47</v>
      </c>
      <c r="I56" s="174">
        <f t="shared" si="4"/>
        <v>60550</v>
      </c>
      <c r="J56" s="174">
        <f>SUM(J57:J58)</f>
        <v>73325.25</v>
      </c>
    </row>
    <row r="57" spans="1:10" ht="14.1" customHeight="1">
      <c r="A57" s="56"/>
      <c r="B57" s="172"/>
      <c r="C57" s="493" t="s">
        <v>148</v>
      </c>
      <c r="D57" s="497"/>
      <c r="E57" s="149" t="s">
        <v>173</v>
      </c>
      <c r="F57" s="31">
        <v>33697.97</v>
      </c>
      <c r="G57" s="31">
        <v>22134.53</v>
      </c>
      <c r="H57" s="31">
        <v>10415.469999999999</v>
      </c>
      <c r="I57" s="51">
        <f>SUM(G57:H57)</f>
        <v>32550</v>
      </c>
      <c r="J57" s="150">
        <v>48325.25</v>
      </c>
    </row>
    <row r="58" spans="1:10" ht="14.1" customHeight="1">
      <c r="A58" s="56"/>
      <c r="B58" s="172"/>
      <c r="C58" s="493" t="s">
        <v>149</v>
      </c>
      <c r="D58" s="497"/>
      <c r="E58" s="149" t="s">
        <v>174</v>
      </c>
      <c r="F58" s="31">
        <v>26192</v>
      </c>
      <c r="G58" s="31">
        <v>13091</v>
      </c>
      <c r="H58" s="31">
        <v>14909</v>
      </c>
      <c r="I58" s="51">
        <f>SUM(G58:H58)</f>
        <v>28000</v>
      </c>
      <c r="J58" s="150">
        <v>25000</v>
      </c>
    </row>
    <row r="59" spans="1:10" ht="14.1" customHeight="1">
      <c r="A59" s="56"/>
      <c r="B59" s="172"/>
      <c r="D59" s="447" t="s">
        <v>324</v>
      </c>
      <c r="E59" s="149" t="s">
        <v>174</v>
      </c>
      <c r="F59" s="51">
        <v>21800</v>
      </c>
      <c r="G59" s="51">
        <v>0</v>
      </c>
      <c r="H59" s="51">
        <v>0</v>
      </c>
      <c r="I59" s="51">
        <f>SUM(G59:H59)</f>
        <v>0</v>
      </c>
      <c r="J59" s="150">
        <v>0</v>
      </c>
    </row>
    <row r="60" spans="1:10" ht="14.1" customHeight="1">
      <c r="A60" s="56"/>
      <c r="B60" s="493" t="s">
        <v>13</v>
      </c>
      <c r="C60" s="493"/>
      <c r="D60" s="494"/>
      <c r="E60" s="149" t="s">
        <v>180</v>
      </c>
      <c r="F60" s="174">
        <f>SUM(F61:F62)</f>
        <v>897181.03</v>
      </c>
      <c r="G60" s="174">
        <f t="shared" ref="G60:I60" si="5">SUM(G61:G62)</f>
        <v>58145.36</v>
      </c>
      <c r="H60" s="174">
        <f t="shared" si="5"/>
        <v>44429.56</v>
      </c>
      <c r="I60" s="174">
        <f t="shared" si="5"/>
        <v>102574.92</v>
      </c>
      <c r="J60" s="419">
        <v>300000</v>
      </c>
    </row>
    <row r="61" spans="1:10" ht="14.1" customHeight="1">
      <c r="A61" s="56"/>
      <c r="B61" s="172"/>
      <c r="C61" s="493" t="s">
        <v>150</v>
      </c>
      <c r="D61" s="494"/>
      <c r="E61" s="149" t="s">
        <v>181</v>
      </c>
      <c r="F61" s="31">
        <v>750000</v>
      </c>
      <c r="G61" s="31">
        <v>0</v>
      </c>
      <c r="H61" s="31">
        <v>0</v>
      </c>
      <c r="I61" s="51">
        <f>SUM(G61:H61)</f>
        <v>0</v>
      </c>
      <c r="J61" s="422">
        <v>300000</v>
      </c>
    </row>
    <row r="62" spans="1:10" ht="14.1" customHeight="1">
      <c r="A62" s="56"/>
      <c r="B62" s="172"/>
      <c r="C62" s="493" t="s">
        <v>151</v>
      </c>
      <c r="D62" s="494"/>
      <c r="E62" s="149" t="s">
        <v>182</v>
      </c>
      <c r="F62" s="31">
        <v>147181.03</v>
      </c>
      <c r="G62" s="31">
        <v>58145.36</v>
      </c>
      <c r="H62" s="31">
        <v>44429.56</v>
      </c>
      <c r="I62" s="51">
        <f>SUM(G62:H62)</f>
        <v>102574.92</v>
      </c>
      <c r="J62" s="51">
        <v>0</v>
      </c>
    </row>
    <row r="63" spans="1:10" ht="14.1" customHeight="1">
      <c r="A63" s="56"/>
      <c r="B63" s="495" t="s">
        <v>93</v>
      </c>
      <c r="C63" s="496"/>
      <c r="D63" s="497"/>
      <c r="E63" s="149" t="s">
        <v>217</v>
      </c>
      <c r="F63" s="174">
        <f>SUM(F64:F66)</f>
        <v>2841570.6100000003</v>
      </c>
      <c r="G63" s="174">
        <f>SUM(G64:G66)</f>
        <v>2070088.25</v>
      </c>
      <c r="H63" s="174">
        <f>SUM(H64:H67)</f>
        <v>1048811.75</v>
      </c>
      <c r="I63" s="174">
        <f>SUM(I64:I67)</f>
        <v>3118900</v>
      </c>
      <c r="J63" s="174">
        <f>SUM(J64:J69)</f>
        <v>2172500</v>
      </c>
    </row>
    <row r="64" spans="1:10" ht="14.1" customHeight="1">
      <c r="A64" s="56"/>
      <c r="B64" s="173"/>
      <c r="C64" s="495" t="s">
        <v>94</v>
      </c>
      <c r="D64" s="497"/>
      <c r="E64" s="149" t="s">
        <v>218</v>
      </c>
      <c r="F64" s="51">
        <v>336300</v>
      </c>
      <c r="G64" s="31">
        <v>165541.25</v>
      </c>
      <c r="H64" s="31">
        <v>128458.75</v>
      </c>
      <c r="I64" s="51">
        <f>SUM(G64:H64)</f>
        <v>294000</v>
      </c>
      <c r="J64" s="150">
        <v>294000</v>
      </c>
    </row>
    <row r="65" spans="1:10" ht="14.1" customHeight="1">
      <c r="A65" s="56"/>
      <c r="B65" s="173"/>
      <c r="C65" s="495" t="s">
        <v>427</v>
      </c>
      <c r="D65" s="497"/>
      <c r="E65" s="149" t="s">
        <v>219</v>
      </c>
      <c r="F65" s="51">
        <v>611550</v>
      </c>
      <c r="G65" s="31">
        <v>319550</v>
      </c>
      <c r="H65" s="31">
        <v>180450</v>
      </c>
      <c r="I65" s="51">
        <f t="shared" ref="I65:I67" si="6">SUM(G65:H65)</f>
        <v>500000</v>
      </c>
      <c r="J65" s="150">
        <v>500000</v>
      </c>
    </row>
    <row r="66" spans="1:10" ht="14.1" customHeight="1">
      <c r="A66" s="56"/>
      <c r="B66" s="173"/>
      <c r="C66" s="447" t="s">
        <v>152</v>
      </c>
      <c r="D66" s="50"/>
      <c r="E66" s="149" t="s">
        <v>428</v>
      </c>
      <c r="F66" s="51">
        <v>1893720.61</v>
      </c>
      <c r="G66" s="31">
        <v>1584997</v>
      </c>
      <c r="H66" s="31">
        <v>595903</v>
      </c>
      <c r="I66" s="51">
        <f t="shared" si="6"/>
        <v>2180900</v>
      </c>
      <c r="J66" s="150">
        <v>1206000</v>
      </c>
    </row>
    <row r="67" spans="1:10" ht="14.1" customHeight="1">
      <c r="A67" s="56"/>
      <c r="B67" s="173"/>
      <c r="D67" s="447" t="s">
        <v>325</v>
      </c>
      <c r="E67" s="149" t="s">
        <v>349</v>
      </c>
      <c r="F67" s="51">
        <v>0</v>
      </c>
      <c r="G67" s="51">
        <v>0</v>
      </c>
      <c r="H67" s="51">
        <v>144000</v>
      </c>
      <c r="I67" s="51">
        <f t="shared" si="6"/>
        <v>144000</v>
      </c>
      <c r="J67" s="150">
        <v>150000</v>
      </c>
    </row>
    <row r="68" spans="1:10" ht="11.85" customHeight="1">
      <c r="A68" s="56"/>
      <c r="B68" s="179"/>
      <c r="C68" s="447" t="s">
        <v>313</v>
      </c>
      <c r="D68" s="268"/>
      <c r="E68" s="149" t="s">
        <v>350</v>
      </c>
      <c r="F68" s="197">
        <v>0</v>
      </c>
      <c r="G68" s="197">
        <v>0</v>
      </c>
      <c r="H68" s="197">
        <v>2000</v>
      </c>
      <c r="I68" s="51">
        <v>0</v>
      </c>
      <c r="J68" s="150">
        <v>2500</v>
      </c>
    </row>
    <row r="69" spans="1:10" ht="11.85" customHeight="1">
      <c r="A69" s="56"/>
      <c r="B69" s="179"/>
      <c r="C69" s="447" t="s">
        <v>314</v>
      </c>
      <c r="D69" s="50"/>
      <c r="E69" s="149" t="s">
        <v>351</v>
      </c>
      <c r="F69" s="197">
        <v>0</v>
      </c>
      <c r="G69" s="197">
        <v>0</v>
      </c>
      <c r="H69" s="197">
        <v>12000</v>
      </c>
      <c r="I69" s="51">
        <v>0</v>
      </c>
      <c r="J69" s="150">
        <v>20000</v>
      </c>
    </row>
    <row r="70" spans="1:10" ht="14.1" customHeight="1">
      <c r="A70" s="56"/>
      <c r="B70" s="493" t="s">
        <v>14</v>
      </c>
      <c r="C70" s="493"/>
      <c r="D70" s="494"/>
      <c r="E70" s="149" t="s">
        <v>221</v>
      </c>
      <c r="F70" s="174">
        <f>SUM(F71:F72)</f>
        <v>1602201.7</v>
      </c>
      <c r="G70" s="174">
        <f>SUM(G71:G72)</f>
        <v>646614.01</v>
      </c>
      <c r="H70" s="174">
        <f>SUM(H71:H72)</f>
        <v>512785.99</v>
      </c>
      <c r="I70" s="174">
        <f>SUM(I71:I72)</f>
        <v>1159400</v>
      </c>
      <c r="J70" s="174">
        <f>SUM(J71:J74)</f>
        <v>1005000</v>
      </c>
    </row>
    <row r="71" spans="1:10" ht="14.1" customHeight="1">
      <c r="A71" s="56"/>
      <c r="B71" s="179"/>
      <c r="C71" s="547" t="s">
        <v>153</v>
      </c>
      <c r="D71" s="546"/>
      <c r="E71" s="149" t="s">
        <v>222</v>
      </c>
      <c r="F71" s="31">
        <v>2050</v>
      </c>
      <c r="G71" s="31">
        <v>1500</v>
      </c>
      <c r="H71" s="31">
        <v>2500</v>
      </c>
      <c r="I71" s="175">
        <f>SUM(G71:H71)</f>
        <v>4000</v>
      </c>
      <c r="J71" s="150">
        <v>5000</v>
      </c>
    </row>
    <row r="72" spans="1:10" ht="14.1" customHeight="1">
      <c r="A72" s="56"/>
      <c r="B72" s="179"/>
      <c r="C72" s="235" t="s">
        <v>154</v>
      </c>
      <c r="D72" s="236"/>
      <c r="E72" s="149" t="s">
        <v>223</v>
      </c>
      <c r="F72" s="31">
        <f>SUM(F73:F74)</f>
        <v>1600151.7</v>
      </c>
      <c r="G72" s="31">
        <f>SUM(G73:G74)</f>
        <v>645114.01</v>
      </c>
      <c r="H72" s="31">
        <f>SUM(H73:H74)</f>
        <v>510285.99</v>
      </c>
      <c r="I72" s="175">
        <f>SUM(G72:H72)</f>
        <v>1155400</v>
      </c>
      <c r="J72" s="150">
        <v>0</v>
      </c>
    </row>
    <row r="73" spans="1:10" ht="14.1" customHeight="1">
      <c r="A73" s="56"/>
      <c r="B73" s="179"/>
      <c r="D73" s="447" t="s">
        <v>285</v>
      </c>
      <c r="E73" s="149" t="s">
        <v>223</v>
      </c>
      <c r="F73" s="31">
        <v>1250437.7</v>
      </c>
      <c r="G73" s="31">
        <v>510010.01</v>
      </c>
      <c r="H73" s="31">
        <v>345389.99</v>
      </c>
      <c r="I73" s="175">
        <v>0</v>
      </c>
      <c r="J73" s="150">
        <v>1000000</v>
      </c>
    </row>
    <row r="74" spans="1:10" ht="14.1" customHeight="1">
      <c r="A74" s="56"/>
      <c r="B74" s="179"/>
      <c r="D74" s="447" t="s">
        <v>326</v>
      </c>
      <c r="E74" s="149" t="s">
        <v>223</v>
      </c>
      <c r="F74" s="31">
        <v>349714</v>
      </c>
      <c r="G74" s="31">
        <v>135104</v>
      </c>
      <c r="H74" s="31">
        <v>164896</v>
      </c>
      <c r="I74" s="175">
        <v>0</v>
      </c>
      <c r="J74" s="175">
        <v>0</v>
      </c>
    </row>
    <row r="75" spans="1:10" ht="14.1" customHeight="1">
      <c r="A75" s="56"/>
      <c r="B75" s="493" t="s">
        <v>114</v>
      </c>
      <c r="C75" s="504"/>
      <c r="D75" s="497"/>
      <c r="E75" s="149" t="s">
        <v>224</v>
      </c>
      <c r="F75" s="174">
        <f>SUM(F76:F77)</f>
        <v>423765.46</v>
      </c>
      <c r="G75" s="174">
        <f>SUM(G76:G77)</f>
        <v>259057.2</v>
      </c>
      <c r="H75" s="174">
        <f>SUM(H76:H77)</f>
        <v>28442.799999999999</v>
      </c>
      <c r="I75" s="174">
        <f>SUM(I76:I77)</f>
        <v>287500</v>
      </c>
      <c r="J75" s="174">
        <f>SUM(J76:J77)</f>
        <v>479850</v>
      </c>
    </row>
    <row r="76" spans="1:10" ht="14.1" customHeight="1">
      <c r="A76" s="56"/>
      <c r="B76" s="179"/>
      <c r="C76" s="551" t="s">
        <v>156</v>
      </c>
      <c r="D76" s="552"/>
      <c r="E76" s="149" t="s">
        <v>225</v>
      </c>
      <c r="F76" s="31">
        <v>295000</v>
      </c>
      <c r="G76" s="31">
        <v>0</v>
      </c>
      <c r="H76" s="31">
        <v>10500</v>
      </c>
      <c r="I76" s="51">
        <f>SUM(G76:H76)</f>
        <v>10500</v>
      </c>
      <c r="J76" s="150">
        <v>229850</v>
      </c>
    </row>
    <row r="77" spans="1:10" ht="13.5" customHeight="1">
      <c r="A77" s="56"/>
      <c r="B77" s="179"/>
      <c r="C77" s="495" t="s">
        <v>155</v>
      </c>
      <c r="D77" s="494"/>
      <c r="E77" s="149" t="s">
        <v>226</v>
      </c>
      <c r="F77" s="31">
        <v>128765.46</v>
      </c>
      <c r="G77" s="31">
        <v>259057.2</v>
      </c>
      <c r="H77" s="31">
        <v>17942.8</v>
      </c>
      <c r="I77" s="51">
        <f>SUM(G77:H77)</f>
        <v>277000</v>
      </c>
      <c r="J77" s="423">
        <v>250000</v>
      </c>
    </row>
    <row r="78" spans="1:10" s="49" customFormat="1" ht="13.5" customHeight="1">
      <c r="A78" s="151"/>
      <c r="B78" s="365"/>
      <c r="C78" s="365"/>
      <c r="D78" s="365"/>
      <c r="E78" s="367"/>
      <c r="F78" s="368"/>
      <c r="G78" s="368"/>
      <c r="H78" s="368"/>
      <c r="I78" s="370"/>
      <c r="J78" s="370"/>
    </row>
    <row r="79" spans="1:10" s="49" customFormat="1" ht="13.5" customHeight="1">
      <c r="A79" s="54"/>
      <c r="B79" s="347"/>
      <c r="C79" s="347"/>
      <c r="D79" s="347"/>
      <c r="E79" s="321"/>
      <c r="F79" s="377"/>
      <c r="G79" s="377"/>
      <c r="H79" s="377"/>
      <c r="I79" s="120"/>
      <c r="J79" s="120"/>
    </row>
    <row r="80" spans="1:10" s="49" customFormat="1" ht="13.5" customHeight="1">
      <c r="A80" s="54"/>
      <c r="B80" s="484"/>
      <c r="C80" s="484"/>
      <c r="D80" s="484"/>
      <c r="E80" s="321"/>
      <c r="F80" s="377"/>
      <c r="G80" s="377"/>
      <c r="H80" s="377"/>
      <c r="I80" s="120"/>
      <c r="J80" s="120"/>
    </row>
    <row r="81" spans="1:10" s="49" customFormat="1" ht="13.5" customHeight="1">
      <c r="A81" s="54"/>
      <c r="B81" s="426"/>
      <c r="C81" s="426"/>
      <c r="D81" s="426"/>
      <c r="E81" s="321"/>
      <c r="F81" s="377"/>
      <c r="G81" s="377"/>
      <c r="H81" s="377"/>
      <c r="I81" s="120"/>
      <c r="J81" s="120"/>
    </row>
    <row r="82" spans="1:10" s="49" customFormat="1" ht="13.5" customHeight="1">
      <c r="A82" s="371"/>
      <c r="B82" s="372"/>
      <c r="C82" s="372"/>
      <c r="D82" s="372"/>
      <c r="E82" s="373"/>
      <c r="F82" s="374"/>
      <c r="G82" s="374"/>
      <c r="H82" s="374"/>
      <c r="I82" s="375"/>
      <c r="J82" s="387" t="s">
        <v>307</v>
      </c>
    </row>
    <row r="83" spans="1:10" ht="11.85" customHeight="1">
      <c r="A83" s="56"/>
      <c r="B83" s="493" t="s">
        <v>115</v>
      </c>
      <c r="C83" s="504"/>
      <c r="D83" s="497"/>
      <c r="E83" s="149" t="s">
        <v>227</v>
      </c>
      <c r="F83" s="174">
        <f>SUM(F84:F91)</f>
        <v>2035939.51</v>
      </c>
      <c r="G83" s="174">
        <f>SUM(G84:G91)</f>
        <v>1169195.45</v>
      </c>
      <c r="H83" s="379">
        <f>SUM(H84:H91)</f>
        <v>954238</v>
      </c>
      <c r="I83" s="379">
        <f>SUM(I84:I91)</f>
        <v>2123433.4499999997</v>
      </c>
      <c r="J83" s="379">
        <f>SUM(J84:J91)</f>
        <v>3708000</v>
      </c>
    </row>
    <row r="84" spans="1:10" ht="11.85" customHeight="1">
      <c r="A84" s="56"/>
      <c r="B84" s="179"/>
      <c r="C84" s="493" t="s">
        <v>157</v>
      </c>
      <c r="D84" s="497"/>
      <c r="E84" s="149" t="s">
        <v>228</v>
      </c>
      <c r="F84" s="31">
        <v>31864.799999999999</v>
      </c>
      <c r="G84" s="31">
        <v>0</v>
      </c>
      <c r="H84" s="31">
        <v>15000</v>
      </c>
      <c r="I84" s="51">
        <f>SUM(G84:H84)</f>
        <v>15000</v>
      </c>
      <c r="J84" s="150">
        <v>29000</v>
      </c>
    </row>
    <row r="85" spans="1:10" ht="11.85" customHeight="1">
      <c r="A85" s="56"/>
      <c r="B85" s="179"/>
      <c r="C85" s="493" t="s">
        <v>39</v>
      </c>
      <c r="D85" s="497"/>
      <c r="E85" s="149" t="s">
        <v>229</v>
      </c>
      <c r="F85" s="31">
        <v>213649.45</v>
      </c>
      <c r="G85" s="31">
        <v>33674.300000000003</v>
      </c>
      <c r="H85" s="31">
        <v>43988</v>
      </c>
      <c r="I85" s="51">
        <f t="shared" ref="I85:I91" si="7">SUM(G85:H85)</f>
        <v>77662.3</v>
      </c>
      <c r="J85" s="150">
        <v>100000</v>
      </c>
    </row>
    <row r="86" spans="1:10" ht="11.85" customHeight="1">
      <c r="A86" s="56"/>
      <c r="B86" s="179"/>
      <c r="C86" s="493" t="s">
        <v>158</v>
      </c>
      <c r="D86" s="497"/>
      <c r="E86" s="149" t="s">
        <v>230</v>
      </c>
      <c r="F86" s="31">
        <v>5520</v>
      </c>
      <c r="G86" s="31">
        <v>1640</v>
      </c>
      <c r="H86" s="31">
        <v>3000</v>
      </c>
      <c r="I86" s="51">
        <f t="shared" si="7"/>
        <v>4640</v>
      </c>
      <c r="J86" s="150">
        <v>6000</v>
      </c>
    </row>
    <row r="87" spans="1:10" ht="11.85" customHeight="1">
      <c r="A87" s="56"/>
      <c r="B87" s="179"/>
      <c r="C87" s="545" t="s">
        <v>159</v>
      </c>
      <c r="D87" s="546"/>
      <c r="E87" s="149" t="s">
        <v>231</v>
      </c>
      <c r="F87" s="31">
        <v>25800</v>
      </c>
      <c r="G87" s="31">
        <v>0</v>
      </c>
      <c r="H87" s="31">
        <v>12500</v>
      </c>
      <c r="I87" s="51">
        <f t="shared" si="7"/>
        <v>12500</v>
      </c>
      <c r="J87" s="150">
        <v>25000</v>
      </c>
    </row>
    <row r="88" spans="1:10" ht="11.85" customHeight="1">
      <c r="A88" s="56"/>
      <c r="B88" s="179"/>
      <c r="C88" s="493" t="s">
        <v>160</v>
      </c>
      <c r="D88" s="497"/>
      <c r="E88" s="149" t="s">
        <v>232</v>
      </c>
      <c r="F88" s="31">
        <v>5747.56</v>
      </c>
      <c r="G88" s="31">
        <v>0</v>
      </c>
      <c r="H88" s="31">
        <v>5000</v>
      </c>
      <c r="I88" s="51">
        <f t="shared" si="7"/>
        <v>5000</v>
      </c>
      <c r="J88" s="150">
        <v>8000</v>
      </c>
    </row>
    <row r="89" spans="1:10" ht="11.85" customHeight="1">
      <c r="A89" s="56"/>
      <c r="B89" s="179"/>
      <c r="C89" s="493" t="s">
        <v>40</v>
      </c>
      <c r="D89" s="497"/>
      <c r="E89" s="149" t="s">
        <v>233</v>
      </c>
      <c r="F89" s="31">
        <v>286681</v>
      </c>
      <c r="G89" s="31">
        <v>126440</v>
      </c>
      <c r="H89" s="31">
        <v>121800</v>
      </c>
      <c r="I89" s="51">
        <f t="shared" si="7"/>
        <v>248240</v>
      </c>
      <c r="J89" s="150">
        <v>270000</v>
      </c>
    </row>
    <row r="90" spans="1:10" ht="11.85" customHeight="1">
      <c r="A90" s="56"/>
      <c r="B90" s="179"/>
      <c r="D90" s="199" t="s">
        <v>424</v>
      </c>
      <c r="E90" s="149" t="s">
        <v>233</v>
      </c>
      <c r="F90" s="31">
        <v>66520</v>
      </c>
      <c r="G90" s="31">
        <v>0</v>
      </c>
      <c r="H90" s="31">
        <v>100000</v>
      </c>
      <c r="I90" s="51">
        <f t="shared" si="7"/>
        <v>100000</v>
      </c>
      <c r="J90" s="150">
        <v>100000</v>
      </c>
    </row>
    <row r="91" spans="1:10" ht="11.85" customHeight="1">
      <c r="A91" s="56"/>
      <c r="B91" s="179"/>
      <c r="C91" s="493" t="s">
        <v>115</v>
      </c>
      <c r="D91" s="497"/>
      <c r="E91" s="448" t="s">
        <v>234</v>
      </c>
      <c r="F91" s="51">
        <f>SUM(F92:F98)</f>
        <v>1400156.7</v>
      </c>
      <c r="G91" s="174">
        <f>SUM(G92:G98)</f>
        <v>1007441.15</v>
      </c>
      <c r="H91" s="174">
        <f>SUM(H92:H98)</f>
        <v>652950</v>
      </c>
      <c r="I91" s="174">
        <f t="shared" si="7"/>
        <v>1660391.15</v>
      </c>
      <c r="J91" s="364">
        <f>SUM(J92:J99)</f>
        <v>3170000</v>
      </c>
    </row>
    <row r="92" spans="1:10" ht="11.85" customHeight="1">
      <c r="A92" s="56"/>
      <c r="B92" s="179"/>
      <c r="D92" s="447" t="s">
        <v>41</v>
      </c>
      <c r="E92" s="149" t="s">
        <v>234</v>
      </c>
      <c r="F92" s="197">
        <v>203040.7</v>
      </c>
      <c r="G92" s="197">
        <v>110974</v>
      </c>
      <c r="H92" s="197">
        <v>565450</v>
      </c>
      <c r="I92" s="51"/>
      <c r="J92" s="150">
        <v>1000000</v>
      </c>
    </row>
    <row r="93" spans="1:10" ht="11.85" customHeight="1">
      <c r="A93" s="56"/>
      <c r="B93" s="403"/>
      <c r="D93" s="446" t="s">
        <v>327</v>
      </c>
      <c r="E93" s="149" t="s">
        <v>362</v>
      </c>
      <c r="F93" s="197">
        <v>0</v>
      </c>
      <c r="G93" s="197">
        <v>0</v>
      </c>
      <c r="H93" s="197">
        <v>0</v>
      </c>
      <c r="I93" s="51">
        <v>0</v>
      </c>
      <c r="J93" s="150">
        <v>100000</v>
      </c>
    </row>
    <row r="94" spans="1:10" ht="11.85" customHeight="1">
      <c r="A94" s="56"/>
      <c r="B94" s="179"/>
      <c r="D94" s="447" t="s">
        <v>328</v>
      </c>
      <c r="E94" s="149" t="s">
        <v>363</v>
      </c>
      <c r="F94" s="31">
        <v>177116</v>
      </c>
      <c r="G94" s="31">
        <v>0</v>
      </c>
      <c r="H94" s="31">
        <v>0</v>
      </c>
      <c r="I94" s="51">
        <v>0</v>
      </c>
      <c r="J94" s="150">
        <v>0</v>
      </c>
    </row>
    <row r="95" spans="1:10" ht="11.85" customHeight="1">
      <c r="A95" s="56"/>
      <c r="B95" s="179"/>
      <c r="D95" s="447" t="s">
        <v>329</v>
      </c>
      <c r="E95" s="149" t="s">
        <v>364</v>
      </c>
      <c r="F95" s="31">
        <v>50000</v>
      </c>
      <c r="G95" s="31">
        <v>0</v>
      </c>
      <c r="H95" s="31">
        <v>50000</v>
      </c>
      <c r="I95" s="51">
        <v>0</v>
      </c>
      <c r="J95" s="150">
        <v>100000</v>
      </c>
    </row>
    <row r="96" spans="1:10" ht="11.85" customHeight="1">
      <c r="A96" s="56"/>
      <c r="B96" s="179"/>
      <c r="D96" s="447" t="s">
        <v>330</v>
      </c>
      <c r="E96" s="149" t="s">
        <v>365</v>
      </c>
      <c r="F96" s="31">
        <v>770000</v>
      </c>
      <c r="G96" s="31">
        <v>896467.15</v>
      </c>
      <c r="H96" s="31"/>
      <c r="I96" s="51">
        <v>0</v>
      </c>
      <c r="J96" s="150">
        <v>500000</v>
      </c>
    </row>
    <row r="97" spans="1:11" ht="11.85" customHeight="1">
      <c r="A97" s="56"/>
      <c r="B97" s="179"/>
      <c r="D97" s="447" t="s">
        <v>331</v>
      </c>
      <c r="E97" s="149" t="s">
        <v>366</v>
      </c>
      <c r="F97" s="31"/>
      <c r="G97" s="31">
        <v>0</v>
      </c>
      <c r="H97" s="31">
        <v>37500</v>
      </c>
      <c r="I97" s="51">
        <v>0</v>
      </c>
      <c r="J97" s="150">
        <v>70000</v>
      </c>
    </row>
    <row r="98" spans="1:11" ht="11.85" customHeight="1">
      <c r="A98" s="56"/>
      <c r="B98" s="179"/>
      <c r="D98" s="447" t="s">
        <v>332</v>
      </c>
      <c r="E98" s="149" t="s">
        <v>367</v>
      </c>
      <c r="F98" s="31">
        <v>200000</v>
      </c>
      <c r="G98" s="31">
        <v>0</v>
      </c>
      <c r="H98" s="31">
        <v>0</v>
      </c>
      <c r="I98" s="51">
        <v>0</v>
      </c>
      <c r="J98" s="150">
        <v>400000</v>
      </c>
    </row>
    <row r="99" spans="1:11" ht="11.85" customHeight="1">
      <c r="A99" s="56"/>
      <c r="B99" s="403"/>
      <c r="D99" s="463" t="s">
        <v>404</v>
      </c>
      <c r="E99" s="149" t="s">
        <v>368</v>
      </c>
      <c r="F99" s="197"/>
      <c r="G99" s="197"/>
      <c r="H99" s="197"/>
      <c r="I99" s="51"/>
      <c r="J99" s="150">
        <v>1000000</v>
      </c>
    </row>
    <row r="100" spans="1:11" ht="11.85" customHeight="1">
      <c r="A100" s="56"/>
      <c r="B100" s="498" t="s">
        <v>136</v>
      </c>
      <c r="C100" s="498"/>
      <c r="D100" s="499"/>
      <c r="E100" s="222"/>
      <c r="F100" s="55">
        <f>SUM(F83,F75,F70,F63,F60,F56,F54,F50,F44,F33)</f>
        <v>10561510.74</v>
      </c>
      <c r="G100" s="55">
        <f>SUM(G83,G75,G70,G63,G60,G56,G54,G50,G44,G33)</f>
        <v>5135011.370000001</v>
      </c>
      <c r="H100" s="55">
        <f>SUM(H83,H75,H70,H63,H60,H56,H54,H50,H44,H33)</f>
        <v>3551988.6300000004</v>
      </c>
      <c r="I100" s="55">
        <f>SUM(I83,I75,I70,I63,I60,I56,I54,I50,I44,I33)</f>
        <v>8687000</v>
      </c>
      <c r="J100" s="418">
        <f ca="1">SUM(J33:J38,J45:J49,J51:J53,J55,J57:J59,J61,J64:J69,J71:J74,J76,J77,J84:J90,J92:J99)</f>
        <v>9884175.25</v>
      </c>
      <c r="K100" s="455"/>
    </row>
    <row r="101" spans="1:11" ht="11.85" customHeight="1">
      <c r="A101" s="503" t="s">
        <v>16</v>
      </c>
      <c r="B101" s="498"/>
      <c r="C101" s="498"/>
      <c r="D101" s="499"/>
      <c r="E101" s="222"/>
      <c r="F101" s="55"/>
      <c r="G101" s="55"/>
      <c r="H101" s="55"/>
      <c r="I101" s="120"/>
      <c r="J101" s="55"/>
    </row>
    <row r="102" spans="1:11" ht="11.85" customHeight="1">
      <c r="A102" s="56"/>
      <c r="B102" s="504" t="s">
        <v>133</v>
      </c>
      <c r="C102" s="504"/>
      <c r="D102" s="497"/>
      <c r="E102" s="149" t="s">
        <v>235</v>
      </c>
      <c r="F102" s="150"/>
      <c r="G102" s="150"/>
      <c r="H102" s="150"/>
      <c r="I102" s="150"/>
      <c r="J102" s="150"/>
    </row>
    <row r="103" spans="1:11" ht="11.85" customHeight="1">
      <c r="A103" s="56"/>
      <c r="B103" s="351"/>
      <c r="C103" s="347" t="s">
        <v>289</v>
      </c>
      <c r="D103" s="348"/>
      <c r="E103" s="149" t="s">
        <v>247</v>
      </c>
      <c r="F103" s="47"/>
      <c r="G103" s="150"/>
      <c r="H103" s="150"/>
      <c r="I103" s="150"/>
      <c r="J103" s="364">
        <f>SUM(J104:J106)</f>
        <v>39000</v>
      </c>
    </row>
    <row r="104" spans="1:11" ht="11.85" customHeight="1">
      <c r="A104" s="56"/>
      <c r="B104" s="316"/>
      <c r="C104" s="318"/>
      <c r="D104" s="275" t="s">
        <v>51</v>
      </c>
      <c r="E104" s="149" t="s">
        <v>369</v>
      </c>
      <c r="F104" s="198">
        <v>0</v>
      </c>
      <c r="G104" s="198">
        <v>0</v>
      </c>
      <c r="H104" s="198">
        <v>0</v>
      </c>
      <c r="I104" s="150">
        <v>0</v>
      </c>
      <c r="J104" s="150">
        <v>9000</v>
      </c>
    </row>
    <row r="105" spans="1:11" ht="11.85" customHeight="1">
      <c r="A105" s="56"/>
      <c r="B105" s="316"/>
      <c r="C105" s="318"/>
      <c r="D105" s="319" t="s">
        <v>282</v>
      </c>
      <c r="E105" s="149" t="s">
        <v>406</v>
      </c>
      <c r="F105" s="51">
        <v>0</v>
      </c>
      <c r="G105" s="51">
        <v>0</v>
      </c>
      <c r="H105" s="51">
        <v>0</v>
      </c>
      <c r="I105" s="150">
        <v>0</v>
      </c>
      <c r="J105" s="150">
        <v>15000</v>
      </c>
    </row>
    <row r="106" spans="1:11" ht="11.85" customHeight="1">
      <c r="A106" s="56"/>
      <c r="B106" s="316"/>
      <c r="C106" s="318"/>
      <c r="D106" s="319" t="s">
        <v>283</v>
      </c>
      <c r="E106" s="149" t="s">
        <v>407</v>
      </c>
      <c r="F106" s="51">
        <v>0</v>
      </c>
      <c r="G106" s="51">
        <v>0</v>
      </c>
      <c r="H106" s="51">
        <v>0</v>
      </c>
      <c r="I106" s="150">
        <v>0</v>
      </c>
      <c r="J106" s="150">
        <v>15000</v>
      </c>
    </row>
    <row r="107" spans="1:11" ht="11.85" customHeight="1">
      <c r="A107" s="56"/>
      <c r="B107" s="178"/>
      <c r="C107" s="493" t="s">
        <v>163</v>
      </c>
      <c r="D107" s="497"/>
      <c r="E107" s="149" t="s">
        <v>236</v>
      </c>
      <c r="F107" s="150">
        <v>0</v>
      </c>
      <c r="G107" s="150">
        <v>0</v>
      </c>
      <c r="H107" s="150">
        <v>112000</v>
      </c>
      <c r="I107" s="150">
        <f>SUM(G107:H107)</f>
        <v>112000</v>
      </c>
      <c r="J107" s="150">
        <v>0</v>
      </c>
    </row>
    <row r="108" spans="1:11" ht="11.85" customHeight="1">
      <c r="A108" s="56"/>
      <c r="B108" s="178"/>
      <c r="C108" s="545" t="s">
        <v>161</v>
      </c>
      <c r="D108" s="546"/>
      <c r="E108" s="448" t="s">
        <v>237</v>
      </c>
      <c r="F108" s="364">
        <f>SUM(F109:F115)</f>
        <v>135650</v>
      </c>
      <c r="G108" s="364">
        <f>SUM(G109:G115)</f>
        <v>0</v>
      </c>
      <c r="H108" s="364">
        <f>SUM(H109:H117)</f>
        <v>245000</v>
      </c>
      <c r="I108" s="364">
        <f>SUM(G108:H108)</f>
        <v>245000</v>
      </c>
      <c r="J108" s="364">
        <f>SUM(J109:J115)</f>
        <v>150000</v>
      </c>
    </row>
    <row r="109" spans="1:11" ht="11.85" customHeight="1">
      <c r="A109" s="56"/>
      <c r="B109" s="178"/>
      <c r="C109" s="179"/>
      <c r="D109" s="49" t="s">
        <v>42</v>
      </c>
      <c r="E109" s="149" t="s">
        <v>408</v>
      </c>
      <c r="F109" s="198">
        <v>0</v>
      </c>
      <c r="G109" s="198">
        <v>0</v>
      </c>
      <c r="H109" s="198">
        <v>45000</v>
      </c>
      <c r="I109" s="150">
        <v>0</v>
      </c>
      <c r="J109" s="150">
        <v>45000</v>
      </c>
    </row>
    <row r="110" spans="1:11" ht="11.85" customHeight="1">
      <c r="A110" s="56"/>
      <c r="B110" s="316"/>
      <c r="C110" s="318"/>
      <c r="D110" s="275" t="s">
        <v>96</v>
      </c>
      <c r="E110" s="149" t="s">
        <v>370</v>
      </c>
      <c r="F110" s="198">
        <v>0</v>
      </c>
      <c r="G110" s="198">
        <v>0</v>
      </c>
      <c r="H110" s="198">
        <v>0</v>
      </c>
      <c r="I110" s="150">
        <v>0</v>
      </c>
      <c r="J110" s="150">
        <v>90000</v>
      </c>
    </row>
    <row r="111" spans="1:11" ht="11.85" customHeight="1">
      <c r="A111" s="56"/>
      <c r="B111" s="178"/>
      <c r="C111" s="179"/>
      <c r="D111" s="52" t="s">
        <v>43</v>
      </c>
      <c r="E111" s="149" t="s">
        <v>371</v>
      </c>
      <c r="F111" s="198">
        <v>0</v>
      </c>
      <c r="G111" s="198">
        <v>0</v>
      </c>
      <c r="H111" s="198">
        <v>0</v>
      </c>
      <c r="I111" s="150">
        <v>0</v>
      </c>
      <c r="J111" s="150">
        <v>15000</v>
      </c>
    </row>
    <row r="112" spans="1:11" ht="11.85" customHeight="1">
      <c r="A112" s="56"/>
      <c r="B112" s="178"/>
      <c r="C112" s="179"/>
      <c r="D112" s="199" t="s">
        <v>164</v>
      </c>
      <c r="E112" s="149" t="s">
        <v>237</v>
      </c>
      <c r="F112" s="198">
        <v>44950</v>
      </c>
      <c r="G112" s="198">
        <v>0</v>
      </c>
      <c r="H112" s="198">
        <v>90000</v>
      </c>
      <c r="I112" s="150">
        <v>0</v>
      </c>
      <c r="J112" s="150">
        <v>0</v>
      </c>
    </row>
    <row r="113" spans="1:10" ht="11.85" customHeight="1">
      <c r="A113" s="56"/>
      <c r="B113" s="178"/>
      <c r="C113" s="179"/>
      <c r="D113" s="52" t="s">
        <v>45</v>
      </c>
      <c r="E113" s="149" t="s">
        <v>237</v>
      </c>
      <c r="F113" s="198">
        <v>10700</v>
      </c>
      <c r="G113" s="198">
        <v>0</v>
      </c>
      <c r="H113" s="198">
        <v>15000</v>
      </c>
      <c r="I113" s="150">
        <v>0</v>
      </c>
      <c r="J113" s="150">
        <v>0</v>
      </c>
    </row>
    <row r="114" spans="1:10" ht="11.85" customHeight="1">
      <c r="A114" s="56"/>
      <c r="B114" s="178"/>
      <c r="C114" s="179"/>
      <c r="D114" s="275" t="s">
        <v>95</v>
      </c>
      <c r="E114" s="149" t="s">
        <v>237</v>
      </c>
      <c r="F114" s="198"/>
      <c r="G114" s="198">
        <v>0</v>
      </c>
      <c r="H114" s="198">
        <v>15000</v>
      </c>
      <c r="I114" s="150">
        <v>0</v>
      </c>
      <c r="J114" s="150">
        <v>0</v>
      </c>
    </row>
    <row r="115" spans="1:10" ht="11.85" customHeight="1">
      <c r="A115" s="56"/>
      <c r="B115" s="178"/>
      <c r="C115" s="179"/>
      <c r="D115" s="52" t="s">
        <v>44</v>
      </c>
      <c r="E115" s="149" t="s">
        <v>237</v>
      </c>
      <c r="F115" s="198">
        <v>80000</v>
      </c>
      <c r="G115" s="198">
        <v>0</v>
      </c>
      <c r="H115" s="198">
        <v>45000</v>
      </c>
      <c r="I115" s="150">
        <v>0</v>
      </c>
      <c r="J115" s="150">
        <v>0</v>
      </c>
    </row>
    <row r="116" spans="1:10" ht="11.85" customHeight="1">
      <c r="A116" s="56"/>
      <c r="B116" s="178"/>
      <c r="C116" s="493" t="s">
        <v>165</v>
      </c>
      <c r="D116" s="494"/>
      <c r="E116" s="149" t="s">
        <v>238</v>
      </c>
      <c r="F116" s="53">
        <v>0</v>
      </c>
      <c r="G116" s="53">
        <v>0</v>
      </c>
      <c r="H116" s="53">
        <v>35000</v>
      </c>
      <c r="I116" s="150">
        <v>0</v>
      </c>
      <c r="J116" s="150">
        <v>0</v>
      </c>
    </row>
    <row r="117" spans="1:10" ht="11.85" customHeight="1">
      <c r="A117" s="56"/>
      <c r="B117" s="178"/>
      <c r="C117" s="493" t="s">
        <v>162</v>
      </c>
      <c r="D117" s="497"/>
      <c r="E117" s="448" t="s">
        <v>239</v>
      </c>
      <c r="F117" s="174">
        <v>86435</v>
      </c>
      <c r="G117" s="174">
        <v>0</v>
      </c>
      <c r="H117" s="174">
        <v>0</v>
      </c>
      <c r="I117" s="364">
        <v>0</v>
      </c>
      <c r="J117" s="364">
        <f>SUM(J118:J118)</f>
        <v>20000</v>
      </c>
    </row>
    <row r="118" spans="1:10" ht="11.85" customHeight="1">
      <c r="A118" s="56"/>
      <c r="B118" s="316"/>
      <c r="C118" s="318"/>
      <c r="D118" s="319" t="s">
        <v>281</v>
      </c>
      <c r="E118" s="149" t="s">
        <v>373</v>
      </c>
      <c r="F118" s="51">
        <v>0</v>
      </c>
      <c r="G118" s="51">
        <v>0</v>
      </c>
      <c r="H118" s="51">
        <v>0</v>
      </c>
      <c r="I118" s="150">
        <v>0</v>
      </c>
      <c r="J118" s="150">
        <v>20000</v>
      </c>
    </row>
    <row r="119" spans="1:10" ht="11.85" customHeight="1">
      <c r="A119" s="56"/>
      <c r="B119" s="498" t="s">
        <v>137</v>
      </c>
      <c r="C119" s="498"/>
      <c r="D119" s="499"/>
      <c r="E119" s="222"/>
      <c r="F119" s="55">
        <f>SUM(F108,F117)</f>
        <v>222085</v>
      </c>
      <c r="G119" s="55">
        <f>SUM(G108,G117)</f>
        <v>0</v>
      </c>
      <c r="H119" s="55">
        <f>SUM(H107,H108,H117)</f>
        <v>357000</v>
      </c>
      <c r="I119" s="55">
        <f>SUM(I107:I117)</f>
        <v>357000</v>
      </c>
      <c r="J119" s="55">
        <f>SUM(J103,J108,J117)</f>
        <v>209000</v>
      </c>
    </row>
    <row r="120" spans="1:10" ht="14.25" customHeight="1" thickBot="1">
      <c r="A120" s="500" t="s">
        <v>17</v>
      </c>
      <c r="B120" s="501"/>
      <c r="C120" s="501"/>
      <c r="D120" s="502"/>
      <c r="E120" s="46"/>
      <c r="F120" s="314">
        <f>SUM(F119,F100,F31)</f>
        <v>13780680.710000001</v>
      </c>
      <c r="G120" s="314">
        <f>SUM(G119,G100,G31)</f>
        <v>6777725.0900000008</v>
      </c>
      <c r="H120" s="314">
        <f>SUM(H119,H100,H31)</f>
        <v>5765372.9100000001</v>
      </c>
      <c r="I120" s="314">
        <f>SUM(I119,I100,I31)</f>
        <v>12543098</v>
      </c>
      <c r="J120" s="314">
        <f ca="1">SUM(J119,J100,J31)</f>
        <v>14124731.25</v>
      </c>
    </row>
    <row r="121" spans="1:10" ht="11.85" customHeight="1" thickTop="1">
      <c r="A121" s="151"/>
      <c r="B121" s="152"/>
      <c r="C121" s="152"/>
      <c r="D121" s="152"/>
      <c r="E121" s="44"/>
      <c r="F121" s="153"/>
      <c r="G121" s="153"/>
      <c r="H121" s="153"/>
      <c r="I121" s="153"/>
      <c r="J121" s="153"/>
    </row>
    <row r="122" spans="1:10" ht="11.85" customHeight="1">
      <c r="A122" s="47" t="s">
        <v>29</v>
      </c>
      <c r="E122" s="227" t="s">
        <v>31</v>
      </c>
      <c r="H122" s="117" t="s">
        <v>33</v>
      </c>
    </row>
    <row r="123" spans="1:10" ht="11.85" customHeight="1"/>
    <row r="124" spans="1:10" ht="11.85" customHeight="1"/>
    <row r="125" spans="1:10" ht="11.85" customHeight="1">
      <c r="A125" s="490" t="s">
        <v>36</v>
      </c>
      <c r="B125" s="490"/>
      <c r="C125" s="490"/>
      <c r="D125" s="490"/>
      <c r="E125" s="490" t="s">
        <v>35</v>
      </c>
      <c r="F125" s="490"/>
      <c r="G125" s="490"/>
      <c r="H125" s="492" t="s">
        <v>36</v>
      </c>
      <c r="I125" s="492"/>
      <c r="J125" s="492"/>
    </row>
    <row r="126" spans="1:10" ht="11.85" customHeight="1">
      <c r="A126" s="507" t="s">
        <v>30</v>
      </c>
      <c r="B126" s="491"/>
      <c r="C126" s="491"/>
      <c r="D126" s="491"/>
      <c r="E126" s="507" t="s">
        <v>352</v>
      </c>
      <c r="F126" s="491"/>
      <c r="G126" s="491"/>
      <c r="H126" s="489" t="s">
        <v>425</v>
      </c>
      <c r="I126" s="489"/>
      <c r="J126" s="489"/>
    </row>
  </sheetData>
  <mergeCells count="69">
    <mergeCell ref="C76:D76"/>
    <mergeCell ref="C49:D49"/>
    <mergeCell ref="C45:D45"/>
    <mergeCell ref="C46:D46"/>
    <mergeCell ref="B44:D44"/>
    <mergeCell ref="C35:D35"/>
    <mergeCell ref="C36:D36"/>
    <mergeCell ref="B31:D31"/>
    <mergeCell ref="C57:D57"/>
    <mergeCell ref="C86:D86"/>
    <mergeCell ref="C87:D87"/>
    <mergeCell ref="B33:D33"/>
    <mergeCell ref="C61:D61"/>
    <mergeCell ref="C62:D62"/>
    <mergeCell ref="C64:D64"/>
    <mergeCell ref="B75:D75"/>
    <mergeCell ref="C71:D71"/>
    <mergeCell ref="C37:D37"/>
    <mergeCell ref="C38:D38"/>
    <mergeCell ref="B50:D50"/>
    <mergeCell ref="C34:D34"/>
    <mergeCell ref="C47:D47"/>
    <mergeCell ref="C48:D48"/>
    <mergeCell ref="H126:J126"/>
    <mergeCell ref="B83:D83"/>
    <mergeCell ref="B100:D100"/>
    <mergeCell ref="A101:D101"/>
    <mergeCell ref="B102:D102"/>
    <mergeCell ref="B119:D119"/>
    <mergeCell ref="A125:D125"/>
    <mergeCell ref="A126:D126"/>
    <mergeCell ref="E125:G125"/>
    <mergeCell ref="E126:G126"/>
    <mergeCell ref="C84:D84"/>
    <mergeCell ref="A120:D120"/>
    <mergeCell ref="C91:D91"/>
    <mergeCell ref="C89:D89"/>
    <mergeCell ref="C107:D107"/>
    <mergeCell ref="C117:D117"/>
    <mergeCell ref="H125:J125"/>
    <mergeCell ref="C116:D116"/>
    <mergeCell ref="C51:D51"/>
    <mergeCell ref="C52:D52"/>
    <mergeCell ref="C55:D55"/>
    <mergeCell ref="C85:D85"/>
    <mergeCell ref="B54:D54"/>
    <mergeCell ref="B56:D56"/>
    <mergeCell ref="C65:D65"/>
    <mergeCell ref="B60:D60"/>
    <mergeCell ref="B63:D63"/>
    <mergeCell ref="B70:D70"/>
    <mergeCell ref="C108:D108"/>
    <mergeCell ref="C58:D58"/>
    <mergeCell ref="C77:D77"/>
    <mergeCell ref="C88:D88"/>
    <mergeCell ref="A2:J2"/>
    <mergeCell ref="A3:J3"/>
    <mergeCell ref="A4:D4"/>
    <mergeCell ref="G5:I5"/>
    <mergeCell ref="J5:J6"/>
    <mergeCell ref="E6:E7"/>
    <mergeCell ref="I6:I7"/>
    <mergeCell ref="A7:D7"/>
    <mergeCell ref="C14:D14"/>
    <mergeCell ref="A8:D8"/>
    <mergeCell ref="A10:D10"/>
    <mergeCell ref="B11:D11"/>
    <mergeCell ref="C12:D12"/>
    <mergeCell ref="B13:D13"/>
  </mergeCells>
  <pageMargins left="1.22" right="0.3" top="0.78" bottom="0.03" header="0" footer="0"/>
  <pageSetup paperSize="256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J73"/>
  <sheetViews>
    <sheetView topLeftCell="A7" workbookViewId="0">
      <selection activeCell="D2" sqref="D2"/>
    </sheetView>
  </sheetViews>
  <sheetFormatPr defaultRowHeight="15"/>
  <cols>
    <col min="1" max="1" width="3.5703125" style="61" customWidth="1"/>
    <col min="2" max="2" width="3.28515625" style="61" customWidth="1"/>
    <col min="3" max="3" width="3.7109375" style="61" customWidth="1"/>
    <col min="4" max="4" width="36.42578125" style="61" customWidth="1"/>
    <col min="5" max="5" width="15.85546875" style="180" customWidth="1"/>
    <col min="6" max="7" width="16.42578125" style="32" customWidth="1"/>
    <col min="8" max="9" width="16.85546875" style="32" customWidth="1"/>
    <col min="10" max="10" width="17.28515625" style="32" customWidth="1"/>
    <col min="11" max="16384" width="9.140625" style="61"/>
  </cols>
  <sheetData>
    <row r="1" spans="1:10">
      <c r="E1" s="346"/>
      <c r="J1" s="394" t="s">
        <v>308</v>
      </c>
    </row>
    <row r="2" spans="1:10" ht="14.1" customHeight="1">
      <c r="A2" s="61" t="s">
        <v>0</v>
      </c>
      <c r="J2" s="62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491" t="s">
        <v>100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14.1" customHeight="1">
      <c r="A5" s="525" t="s">
        <v>101</v>
      </c>
      <c r="B5" s="525"/>
      <c r="C5" s="525"/>
      <c r="D5" s="525"/>
    </row>
    <row r="6" spans="1:10" ht="14.1" customHeight="1">
      <c r="A6" s="63"/>
      <c r="B6" s="44"/>
      <c r="C6" s="44"/>
      <c r="D6" s="64"/>
      <c r="E6" s="188"/>
      <c r="F6" s="184"/>
      <c r="G6" s="517" t="s">
        <v>21</v>
      </c>
      <c r="H6" s="517"/>
      <c r="I6" s="517"/>
      <c r="J6" s="518" t="s">
        <v>26</v>
      </c>
    </row>
    <row r="7" spans="1:10" ht="14.1" customHeight="1">
      <c r="A7" s="186"/>
      <c r="B7" s="181"/>
      <c r="C7" s="181"/>
      <c r="D7" s="187"/>
      <c r="E7" s="520" t="s">
        <v>18</v>
      </c>
      <c r="F7" s="185" t="s">
        <v>19</v>
      </c>
      <c r="G7" s="185" t="s">
        <v>22</v>
      </c>
      <c r="H7" s="185" t="s">
        <v>23</v>
      </c>
      <c r="I7" s="521" t="s">
        <v>24</v>
      </c>
      <c r="J7" s="519"/>
    </row>
    <row r="8" spans="1:10" ht="14.1" customHeight="1">
      <c r="A8" s="523" t="s">
        <v>2</v>
      </c>
      <c r="B8" s="509"/>
      <c r="C8" s="509"/>
      <c r="D8" s="524"/>
      <c r="E8" s="520"/>
      <c r="F8" s="185" t="s">
        <v>20</v>
      </c>
      <c r="G8" s="185" t="s">
        <v>20</v>
      </c>
      <c r="H8" s="185" t="s">
        <v>25</v>
      </c>
      <c r="I8" s="522"/>
      <c r="J8" s="185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225">
        <v>3</v>
      </c>
      <c r="G9" s="225">
        <v>4</v>
      </c>
      <c r="H9" s="225">
        <v>5</v>
      </c>
      <c r="I9" s="487">
        <v>6</v>
      </c>
      <c r="J9" s="225">
        <v>7</v>
      </c>
    </row>
    <row r="10" spans="1:10" ht="14.1" customHeight="1">
      <c r="A10" s="503" t="s">
        <v>99</v>
      </c>
      <c r="B10" s="498"/>
      <c r="C10" s="498"/>
      <c r="D10" s="499"/>
      <c r="E10" s="224"/>
      <c r="F10" s="20"/>
      <c r="G10" s="20"/>
      <c r="H10" s="20"/>
      <c r="I10" s="20"/>
      <c r="J10" s="18"/>
    </row>
    <row r="11" spans="1:10" ht="14.1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229" t="s">
        <v>118</v>
      </c>
      <c r="F12" s="28">
        <v>4827228</v>
      </c>
      <c r="G12" s="28">
        <v>2761075</v>
      </c>
      <c r="H12" s="28">
        <v>3349061</v>
      </c>
      <c r="I12" s="28">
        <f>SUM(G12:H12)</f>
        <v>6110136</v>
      </c>
      <c r="J12" s="28">
        <v>6225204</v>
      </c>
    </row>
    <row r="13" spans="1:10" ht="14.1" customHeight="1">
      <c r="A13" s="48"/>
      <c r="B13" s="504" t="s">
        <v>5</v>
      </c>
      <c r="C13" s="504"/>
      <c r="D13" s="497"/>
      <c r="E13" s="149" t="s">
        <v>214</v>
      </c>
      <c r="F13" s="28">
        <f>SUM(F15:F22)</f>
        <v>1906269</v>
      </c>
      <c r="G13" s="28">
        <f>SUM(G15:G22)</f>
        <v>1257664</v>
      </c>
      <c r="H13" s="28">
        <f>SUM(H15:H22)</f>
        <v>1392379</v>
      </c>
      <c r="I13" s="28">
        <f>SUM(I15:I22)</f>
        <v>2650043</v>
      </c>
      <c r="J13" s="28">
        <f>SUM(J15:J22)</f>
        <v>2740534</v>
      </c>
    </row>
    <row r="14" spans="1:10" ht="14.1" customHeight="1">
      <c r="A14" s="48"/>
      <c r="B14" s="47"/>
      <c r="C14" s="504" t="s">
        <v>6</v>
      </c>
      <c r="D14" s="497"/>
      <c r="E14" s="229" t="s">
        <v>119</v>
      </c>
      <c r="F14" s="28">
        <v>312000</v>
      </c>
      <c r="G14" s="28">
        <v>156000</v>
      </c>
      <c r="H14" s="28">
        <v>204000</v>
      </c>
      <c r="I14" s="28">
        <f t="shared" ref="I14:I22" si="0">SUM(G14:H14)</f>
        <v>360000</v>
      </c>
      <c r="J14" s="28">
        <v>384000</v>
      </c>
    </row>
    <row r="15" spans="1:10" ht="14.1" customHeight="1">
      <c r="A15" s="48"/>
      <c r="B15" s="47"/>
      <c r="C15" s="466" t="s">
        <v>183</v>
      </c>
      <c r="D15" s="465"/>
      <c r="E15" s="467" t="s">
        <v>198</v>
      </c>
      <c r="F15" s="31">
        <v>684000</v>
      </c>
      <c r="G15" s="31">
        <v>342000</v>
      </c>
      <c r="H15" s="31">
        <v>409500</v>
      </c>
      <c r="I15" s="31">
        <f t="shared" si="0"/>
        <v>751500</v>
      </c>
      <c r="J15" s="31">
        <v>751500</v>
      </c>
    </row>
    <row r="16" spans="1:10" ht="14.1" customHeight="1">
      <c r="A16" s="48"/>
      <c r="B16" s="47"/>
      <c r="C16" s="466" t="s">
        <v>184</v>
      </c>
      <c r="D16" s="465"/>
      <c r="E16" s="467" t="s">
        <v>199</v>
      </c>
      <c r="F16" s="31">
        <v>684000</v>
      </c>
      <c r="G16" s="31">
        <v>342000</v>
      </c>
      <c r="H16" s="31">
        <v>409500</v>
      </c>
      <c r="I16" s="31">
        <f t="shared" si="0"/>
        <v>751500</v>
      </c>
      <c r="J16" s="31">
        <v>751500</v>
      </c>
    </row>
    <row r="17" spans="1:10" ht="14.1" customHeight="1">
      <c r="A17" s="48"/>
      <c r="B17" s="47"/>
      <c r="C17" s="466" t="s">
        <v>185</v>
      </c>
      <c r="D17" s="465"/>
      <c r="E17" s="467" t="s">
        <v>200</v>
      </c>
      <c r="F17" s="31">
        <v>65000</v>
      </c>
      <c r="G17" s="31">
        <v>65000</v>
      </c>
      <c r="H17" s="31">
        <v>10000</v>
      </c>
      <c r="I17" s="31">
        <f t="shared" si="0"/>
        <v>75000</v>
      </c>
      <c r="J17" s="31">
        <v>80000</v>
      </c>
    </row>
    <row r="18" spans="1:10" ht="14.1" customHeight="1">
      <c r="A18" s="48"/>
      <c r="B18" s="47"/>
      <c r="C18" s="466" t="s">
        <v>188</v>
      </c>
      <c r="D18" s="465"/>
      <c r="E18" s="467" t="s">
        <v>203</v>
      </c>
      <c r="F18" s="31">
        <v>6000</v>
      </c>
      <c r="G18" s="31">
        <v>6000</v>
      </c>
      <c r="H18" s="31">
        <v>0</v>
      </c>
      <c r="I18" s="31">
        <f t="shared" si="0"/>
        <v>6000</v>
      </c>
      <c r="J18" s="31">
        <v>0</v>
      </c>
    </row>
    <row r="19" spans="1:10" ht="14.1" customHeight="1">
      <c r="A19" s="48"/>
      <c r="B19" s="47"/>
      <c r="C19" s="466" t="s">
        <v>192</v>
      </c>
      <c r="D19" s="465"/>
      <c r="E19" s="467" t="s">
        <v>205</v>
      </c>
      <c r="F19" s="31">
        <v>0</v>
      </c>
      <c r="G19" s="31">
        <v>10000</v>
      </c>
      <c r="H19" s="31">
        <v>0</v>
      </c>
      <c r="I19" s="31">
        <f t="shared" si="0"/>
        <v>10000</v>
      </c>
      <c r="J19" s="31">
        <v>0</v>
      </c>
    </row>
    <row r="20" spans="1:10" ht="14.1" customHeight="1">
      <c r="A20" s="48"/>
      <c r="B20" s="47"/>
      <c r="C20" s="466" t="s">
        <v>191</v>
      </c>
      <c r="D20" s="465"/>
      <c r="E20" s="467" t="s">
        <v>207</v>
      </c>
      <c r="F20" s="31">
        <v>402269</v>
      </c>
      <c r="G20" s="31">
        <v>0</v>
      </c>
      <c r="H20" s="31">
        <v>509178</v>
      </c>
      <c r="I20" s="31">
        <f t="shared" si="0"/>
        <v>509178</v>
      </c>
      <c r="J20" s="31">
        <v>518767</v>
      </c>
    </row>
    <row r="21" spans="1:10" ht="14.1" customHeight="1">
      <c r="A21" s="48"/>
      <c r="B21" s="47"/>
      <c r="C21" s="466" t="s">
        <v>322</v>
      </c>
      <c r="E21" s="467" t="s">
        <v>207</v>
      </c>
      <c r="F21" s="31"/>
      <c r="G21" s="31">
        <v>460164</v>
      </c>
      <c r="H21" s="31">
        <v>11701</v>
      </c>
      <c r="I21" s="31">
        <f t="shared" si="0"/>
        <v>471865</v>
      </c>
      <c r="J21" s="31">
        <v>518767</v>
      </c>
    </row>
    <row r="22" spans="1:10" ht="14.1" customHeight="1">
      <c r="A22" s="48"/>
      <c r="B22" s="47"/>
      <c r="C22" s="466" t="s">
        <v>193</v>
      </c>
      <c r="D22" s="465"/>
      <c r="E22" s="467" t="s">
        <v>208</v>
      </c>
      <c r="F22" s="31">
        <v>65000</v>
      </c>
      <c r="G22" s="31">
        <v>32500</v>
      </c>
      <c r="H22" s="31">
        <v>42500</v>
      </c>
      <c r="I22" s="31">
        <f t="shared" si="0"/>
        <v>75000</v>
      </c>
      <c r="J22" s="31">
        <v>120000</v>
      </c>
    </row>
    <row r="23" spans="1:10" ht="14.1" customHeight="1">
      <c r="A23" s="48"/>
      <c r="B23" s="49" t="s">
        <v>97</v>
      </c>
      <c r="C23" s="49"/>
      <c r="D23" s="50"/>
      <c r="E23" s="149" t="s">
        <v>209</v>
      </c>
      <c r="F23" s="28">
        <f>SUM(F24:F27)</f>
        <v>747325.29</v>
      </c>
      <c r="G23" s="28">
        <f t="shared" ref="G23:I23" si="1">SUM(G24:G27)</f>
        <v>422354.37</v>
      </c>
      <c r="H23" s="28">
        <f t="shared" si="1"/>
        <v>522258.63</v>
      </c>
      <c r="I23" s="28">
        <f t="shared" si="1"/>
        <v>944613</v>
      </c>
      <c r="J23" s="28">
        <f>SUM(J24:J29)</f>
        <v>1428178</v>
      </c>
    </row>
    <row r="24" spans="1:10" ht="14.1" customHeight="1">
      <c r="A24" s="48"/>
      <c r="B24" s="47"/>
      <c r="C24" s="212" t="s">
        <v>194</v>
      </c>
      <c r="D24" s="206"/>
      <c r="E24" s="149" t="s">
        <v>210</v>
      </c>
      <c r="F24" s="31">
        <v>579255.12</v>
      </c>
      <c r="G24" s="31">
        <v>331329</v>
      </c>
      <c r="H24" s="31">
        <v>401896</v>
      </c>
      <c r="I24" s="18">
        <f>SUM(G24:H24)</f>
        <v>733225</v>
      </c>
      <c r="J24" s="18">
        <v>747031</v>
      </c>
    </row>
    <row r="25" spans="1:10" ht="14.1" customHeight="1">
      <c r="A25" s="48"/>
      <c r="B25" s="47"/>
      <c r="C25" s="212" t="s">
        <v>195</v>
      </c>
      <c r="D25" s="206"/>
      <c r="E25" s="149" t="s">
        <v>211</v>
      </c>
      <c r="F25" s="31">
        <v>96560.01</v>
      </c>
      <c r="G25" s="31">
        <v>55221.5</v>
      </c>
      <c r="H25" s="31">
        <v>66998.5</v>
      </c>
      <c r="I25" s="18">
        <f>SUM(G25:H25)</f>
        <v>122220</v>
      </c>
      <c r="J25" s="18">
        <v>124509</v>
      </c>
    </row>
    <row r="26" spans="1:10" ht="14.1" customHeight="1">
      <c r="A26" s="48"/>
      <c r="B26" s="47"/>
      <c r="C26" s="212" t="s">
        <v>196</v>
      </c>
      <c r="D26" s="206"/>
      <c r="E26" s="149" t="s">
        <v>215</v>
      </c>
      <c r="F26" s="31">
        <v>56400</v>
      </c>
      <c r="G26" s="31">
        <v>28200</v>
      </c>
      <c r="H26" s="31">
        <v>43350</v>
      </c>
      <c r="I26" s="18">
        <f>SUM(G26:H26)</f>
        <v>71550</v>
      </c>
      <c r="J26" s="18">
        <v>64350</v>
      </c>
    </row>
    <row r="27" spans="1:10" ht="14.1" customHeight="1">
      <c r="A27" s="48"/>
      <c r="B27" s="47"/>
      <c r="C27" s="212" t="s">
        <v>197</v>
      </c>
      <c r="D27" s="206"/>
      <c r="E27" s="149" t="s">
        <v>212</v>
      </c>
      <c r="F27" s="31">
        <v>15110.16</v>
      </c>
      <c r="G27" s="31">
        <v>7603.87</v>
      </c>
      <c r="H27" s="31">
        <v>10014.129999999999</v>
      </c>
      <c r="I27" s="18">
        <f>SUM(G27:H27)</f>
        <v>17618</v>
      </c>
      <c r="J27" s="18">
        <v>18492</v>
      </c>
    </row>
    <row r="28" spans="1:10" ht="14.1" customHeight="1">
      <c r="A28" s="48"/>
      <c r="B28" s="227" t="s">
        <v>7</v>
      </c>
      <c r="C28" s="226"/>
      <c r="E28" s="149" t="s">
        <v>216</v>
      </c>
      <c r="F28" s="18"/>
      <c r="G28" s="18"/>
      <c r="H28" s="18"/>
      <c r="I28" s="18"/>
      <c r="J28" s="18"/>
    </row>
    <row r="29" spans="1:10" ht="14.1" customHeight="1">
      <c r="A29" s="48"/>
      <c r="B29" s="49"/>
      <c r="C29" s="347" t="s">
        <v>7</v>
      </c>
      <c r="D29" s="348"/>
      <c r="E29" s="149" t="s">
        <v>212</v>
      </c>
      <c r="F29" s="18">
        <v>0</v>
      </c>
      <c r="G29" s="18">
        <v>0</v>
      </c>
      <c r="H29" s="18">
        <v>0</v>
      </c>
      <c r="I29" s="18">
        <v>0</v>
      </c>
      <c r="J29" s="18">
        <v>473796</v>
      </c>
    </row>
    <row r="30" spans="1:10" ht="14.1" customHeight="1">
      <c r="A30" s="48"/>
      <c r="B30" s="49"/>
      <c r="D30" s="49" t="s">
        <v>323</v>
      </c>
      <c r="E30" s="468"/>
      <c r="F30" s="31">
        <v>402218</v>
      </c>
      <c r="G30" s="31">
        <v>0</v>
      </c>
      <c r="H30" s="31">
        <v>70000</v>
      </c>
      <c r="I30" s="31">
        <f>SUM(G30:H30)</f>
        <v>70000</v>
      </c>
      <c r="J30" s="31">
        <v>80000</v>
      </c>
    </row>
    <row r="31" spans="1:10" ht="14.1" customHeight="1">
      <c r="A31" s="380"/>
      <c r="B31" s="501" t="s">
        <v>135</v>
      </c>
      <c r="C31" s="501"/>
      <c r="D31" s="502"/>
      <c r="E31" s="46"/>
      <c r="F31" s="381">
        <f>SUM(F12,F13,F14,F23,F30)</f>
        <v>8195040.29</v>
      </c>
      <c r="G31" s="381">
        <f>SUM(G12,G13,G14,G23,G30)</f>
        <v>4597093.37</v>
      </c>
      <c r="H31" s="381">
        <f>SUM(H12,H13,H14,H23,H30)</f>
        <v>5537698.6299999999</v>
      </c>
      <c r="I31" s="381">
        <f>SUM(I12,I13,I14,I23,I30)</f>
        <v>10134792</v>
      </c>
      <c r="J31" s="381">
        <f>SUM(J12,J13,J14,J23,J30)</f>
        <v>10857916</v>
      </c>
    </row>
    <row r="32" spans="1:10" s="29" customFormat="1" ht="14.1" customHeight="1">
      <c r="A32" s="49"/>
      <c r="B32" s="349"/>
      <c r="C32" s="349"/>
      <c r="D32" s="349"/>
      <c r="E32" s="352"/>
      <c r="F32" s="160"/>
      <c r="G32" s="160"/>
      <c r="H32" s="160"/>
      <c r="I32" s="160"/>
      <c r="J32" s="160"/>
    </row>
    <row r="33" spans="1:10" s="29" customFormat="1" ht="14.1" customHeight="1">
      <c r="A33" s="49"/>
      <c r="B33" s="349"/>
      <c r="C33" s="349"/>
      <c r="D33" s="349"/>
      <c r="E33" s="352"/>
      <c r="F33" s="160"/>
      <c r="G33" s="160"/>
      <c r="H33" s="160"/>
      <c r="I33" s="160"/>
      <c r="J33" s="160"/>
    </row>
    <row r="34" spans="1:10" s="29" customFormat="1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s="29" customFormat="1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s="29" customFormat="1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s="29" customFormat="1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s="29" customFormat="1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s="29" customFormat="1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s="29" customFormat="1" ht="14.1" customHeight="1">
      <c r="A40" s="49"/>
      <c r="B40" s="349"/>
      <c r="C40" s="349"/>
      <c r="D40" s="349"/>
      <c r="E40" s="352"/>
      <c r="F40" s="160"/>
      <c r="G40" s="160"/>
      <c r="H40" s="160"/>
      <c r="I40" s="160"/>
      <c r="J40" s="415" t="s">
        <v>304</v>
      </c>
    </row>
    <row r="41" spans="1:10" ht="13.5" customHeight="1">
      <c r="A41" s="382" t="s">
        <v>8</v>
      </c>
      <c r="B41" s="111"/>
      <c r="C41" s="111"/>
      <c r="D41" s="111"/>
      <c r="E41" s="354"/>
      <c r="F41" s="20"/>
      <c r="G41" s="20"/>
      <c r="H41" s="20"/>
      <c r="I41" s="20"/>
      <c r="J41" s="20"/>
    </row>
    <row r="42" spans="1:10" ht="13.5" customHeight="1">
      <c r="A42" s="56"/>
      <c r="B42" s="493" t="s">
        <v>9</v>
      </c>
      <c r="C42" s="504"/>
      <c r="D42" s="497"/>
      <c r="E42" s="149" t="s">
        <v>175</v>
      </c>
      <c r="F42" s="18"/>
      <c r="G42" s="18"/>
      <c r="H42" s="18"/>
      <c r="I42" s="18"/>
      <c r="J42" s="18"/>
    </row>
    <row r="43" spans="1:10" ht="13.5" customHeight="1">
      <c r="A43" s="56"/>
      <c r="B43" s="228"/>
      <c r="C43" s="493" t="s">
        <v>9</v>
      </c>
      <c r="D43" s="497"/>
      <c r="E43" s="149" t="s">
        <v>168</v>
      </c>
      <c r="F43" s="18">
        <v>141001</v>
      </c>
      <c r="G43" s="18">
        <v>141032</v>
      </c>
      <c r="H43" s="18">
        <v>523968</v>
      </c>
      <c r="I43" s="18">
        <f>SUM(G43:H43)</f>
        <v>665000</v>
      </c>
      <c r="J43" s="18">
        <v>1200000</v>
      </c>
    </row>
    <row r="44" spans="1:10" ht="13.5" customHeight="1">
      <c r="A44" s="56"/>
      <c r="B44" s="493" t="s">
        <v>10</v>
      </c>
      <c r="C44" s="504"/>
      <c r="D44" s="497"/>
      <c r="E44" s="149" t="s">
        <v>176</v>
      </c>
      <c r="F44" s="18"/>
      <c r="G44" s="18"/>
      <c r="H44" s="18"/>
      <c r="I44" s="18"/>
      <c r="J44" s="18"/>
    </row>
    <row r="45" spans="1:10" ht="13.5" customHeight="1">
      <c r="A45" s="56"/>
      <c r="B45" s="179"/>
      <c r="C45" s="493" t="s">
        <v>61</v>
      </c>
      <c r="D45" s="497"/>
      <c r="E45" s="149" t="s">
        <v>169</v>
      </c>
      <c r="F45" s="18">
        <v>1729232.79</v>
      </c>
      <c r="G45" s="18">
        <v>629810.56000000006</v>
      </c>
      <c r="H45" s="18">
        <v>720189.43999999994</v>
      </c>
      <c r="I45" s="18">
        <f>SUM(G45:H45)</f>
        <v>1350000</v>
      </c>
      <c r="J45" s="18">
        <v>1000000</v>
      </c>
    </row>
    <row r="46" spans="1:10" ht="13.5" customHeight="1">
      <c r="A46" s="56"/>
      <c r="B46" s="493" t="s">
        <v>11</v>
      </c>
      <c r="C46" s="504"/>
      <c r="D46" s="497"/>
      <c r="E46" s="149" t="s">
        <v>177</v>
      </c>
      <c r="F46" s="18"/>
      <c r="G46" s="18"/>
      <c r="H46" s="18"/>
      <c r="I46" s="18"/>
      <c r="J46" s="18"/>
    </row>
    <row r="47" spans="1:10" ht="13.5" customHeight="1">
      <c r="A47" s="56"/>
      <c r="B47" s="179"/>
      <c r="C47" s="493" t="s">
        <v>38</v>
      </c>
      <c r="D47" s="497"/>
      <c r="E47" s="149" t="s">
        <v>170</v>
      </c>
      <c r="F47" s="18">
        <v>109871.45</v>
      </c>
      <c r="G47" s="18">
        <v>18708.78</v>
      </c>
      <c r="H47" s="18">
        <v>43691.22</v>
      </c>
      <c r="I47" s="18">
        <f>SUM(G47:H47)</f>
        <v>62400</v>
      </c>
      <c r="J47" s="18">
        <v>50000</v>
      </c>
    </row>
    <row r="48" spans="1:10" ht="13.5" customHeight="1">
      <c r="A48" s="56"/>
      <c r="B48" s="318"/>
      <c r="C48" s="318" t="s">
        <v>284</v>
      </c>
      <c r="D48" s="317"/>
      <c r="E48" s="468" t="s">
        <v>171</v>
      </c>
      <c r="F48" s="18"/>
      <c r="G48" s="18"/>
      <c r="H48" s="18"/>
      <c r="I48" s="18"/>
      <c r="J48" s="18">
        <v>250000</v>
      </c>
    </row>
    <row r="49" spans="1:10" ht="13.5" customHeight="1">
      <c r="A49" s="56"/>
      <c r="B49" s="493" t="s">
        <v>113</v>
      </c>
      <c r="C49" s="504"/>
      <c r="D49" s="497"/>
      <c r="E49" s="149" t="s">
        <v>179</v>
      </c>
      <c r="F49" s="18"/>
      <c r="G49" s="18"/>
      <c r="H49" s="18"/>
      <c r="I49" s="18"/>
      <c r="J49" s="18"/>
    </row>
    <row r="50" spans="1:10" ht="13.5" customHeight="1">
      <c r="A50" s="56"/>
      <c r="B50" s="179"/>
      <c r="C50" s="493" t="s">
        <v>148</v>
      </c>
      <c r="D50" s="497"/>
      <c r="E50" s="149" t="s">
        <v>173</v>
      </c>
      <c r="F50" s="18">
        <v>164675.4</v>
      </c>
      <c r="G50" s="18">
        <v>27903.78</v>
      </c>
      <c r="H50" s="18">
        <v>209696.22</v>
      </c>
      <c r="I50" s="18">
        <f>SUM(G50:H50)</f>
        <v>237600</v>
      </c>
      <c r="J50" s="18">
        <v>250000</v>
      </c>
    </row>
    <row r="51" spans="1:10" ht="14.1" customHeight="1">
      <c r="A51" s="15"/>
      <c r="B51" s="495" t="s">
        <v>93</v>
      </c>
      <c r="C51" s="496"/>
      <c r="D51" s="497"/>
      <c r="E51" s="149" t="s">
        <v>217</v>
      </c>
      <c r="F51" s="18"/>
      <c r="G51" s="18"/>
      <c r="H51" s="18"/>
      <c r="I51" s="18"/>
      <c r="J51" s="18"/>
    </row>
    <row r="52" spans="1:10" ht="14.1" customHeight="1">
      <c r="A52" s="15"/>
      <c r="B52" s="183"/>
      <c r="C52" s="495" t="s">
        <v>152</v>
      </c>
      <c r="D52" s="497"/>
      <c r="E52" s="149" t="s">
        <v>220</v>
      </c>
      <c r="F52" s="18">
        <v>80295</v>
      </c>
      <c r="G52" s="18">
        <v>31150</v>
      </c>
      <c r="H52" s="18">
        <v>118850</v>
      </c>
      <c r="I52" s="18">
        <f>SUM(G52:H52)</f>
        <v>150000</v>
      </c>
      <c r="J52" s="18">
        <v>1000000</v>
      </c>
    </row>
    <row r="53" spans="1:10" ht="14.1" customHeight="1">
      <c r="A53" s="15"/>
      <c r="B53" s="493" t="s">
        <v>14</v>
      </c>
      <c r="C53" s="493"/>
      <c r="D53" s="494"/>
      <c r="E53" s="149" t="s">
        <v>221</v>
      </c>
      <c r="F53" s="18"/>
      <c r="G53" s="18"/>
      <c r="H53" s="18"/>
      <c r="I53" s="18"/>
      <c r="J53" s="18"/>
    </row>
    <row r="54" spans="1:10" ht="14.1" customHeight="1">
      <c r="A54" s="15"/>
      <c r="B54" s="179"/>
      <c r="C54" s="553" t="s">
        <v>153</v>
      </c>
      <c r="D54" s="552"/>
      <c r="E54" s="149" t="s">
        <v>222</v>
      </c>
      <c r="F54" s="18">
        <v>0</v>
      </c>
      <c r="G54" s="18">
        <v>0</v>
      </c>
      <c r="H54" s="18">
        <v>50000</v>
      </c>
      <c r="I54" s="18">
        <f>SUM(G54:H54)</f>
        <v>50000</v>
      </c>
      <c r="J54" s="18">
        <v>10000</v>
      </c>
    </row>
    <row r="55" spans="1:10" ht="14.1" customHeight="1">
      <c r="A55" s="15"/>
      <c r="B55" s="318"/>
      <c r="C55" s="472" t="s">
        <v>154</v>
      </c>
      <c r="D55" s="470"/>
      <c r="E55" s="149" t="s">
        <v>223</v>
      </c>
      <c r="F55" s="18">
        <v>0</v>
      </c>
      <c r="G55" s="18">
        <v>0</v>
      </c>
      <c r="H55" s="18">
        <v>0</v>
      </c>
      <c r="I55" s="18">
        <v>0</v>
      </c>
      <c r="J55" s="18">
        <v>100000</v>
      </c>
    </row>
    <row r="56" spans="1:10" ht="14.1" customHeight="1">
      <c r="A56" s="15"/>
      <c r="B56" s="498" t="s">
        <v>136</v>
      </c>
      <c r="C56" s="498"/>
      <c r="D56" s="499"/>
      <c r="E56" s="125"/>
      <c r="F56" s="21">
        <f>SUM(F43:F55)</f>
        <v>2225075.64</v>
      </c>
      <c r="G56" s="21">
        <f>SUM(G43:G55)</f>
        <v>848605.12000000011</v>
      </c>
      <c r="H56" s="21">
        <f>SUM(H43:H55)</f>
        <v>1666394.88</v>
      </c>
      <c r="I56" s="21">
        <f>SUM(I43:I54)</f>
        <v>2515000</v>
      </c>
      <c r="J56" s="21">
        <f>SUM(J43:J55)</f>
        <v>3860000</v>
      </c>
    </row>
    <row r="57" spans="1:10" ht="14.1" customHeight="1">
      <c r="A57" s="15"/>
      <c r="B57" s="179"/>
      <c r="C57" s="179"/>
      <c r="D57" s="182"/>
      <c r="E57" s="125"/>
      <c r="F57" s="21"/>
      <c r="G57" s="21"/>
      <c r="H57" s="21"/>
      <c r="I57" s="21"/>
      <c r="J57" s="21"/>
    </row>
    <row r="58" spans="1:10" ht="14.1" customHeight="1">
      <c r="A58" s="503" t="s">
        <v>16</v>
      </c>
      <c r="B58" s="498"/>
      <c r="C58" s="498"/>
      <c r="D58" s="499"/>
      <c r="E58" s="125"/>
      <c r="F58" s="21"/>
      <c r="G58" s="21"/>
      <c r="H58" s="21"/>
      <c r="I58" s="21"/>
      <c r="J58" s="21"/>
    </row>
    <row r="59" spans="1:10" ht="14.1" customHeight="1">
      <c r="A59" s="56"/>
      <c r="B59" s="504" t="s">
        <v>133</v>
      </c>
      <c r="C59" s="504"/>
      <c r="D59" s="497"/>
      <c r="E59" s="149" t="s">
        <v>235</v>
      </c>
      <c r="F59" s="18"/>
      <c r="G59" s="18"/>
      <c r="H59" s="18"/>
      <c r="I59" s="18"/>
      <c r="J59" s="18"/>
    </row>
    <row r="60" spans="1:10" ht="14.1" customHeight="1">
      <c r="A60" s="56"/>
      <c r="B60" s="347" t="s">
        <v>289</v>
      </c>
      <c r="C60" s="331"/>
      <c r="E60" s="149" t="s">
        <v>247</v>
      </c>
      <c r="F60" s="18"/>
      <c r="G60" s="18"/>
      <c r="H60" s="18"/>
      <c r="I60" s="18"/>
      <c r="J60" s="18"/>
    </row>
    <row r="61" spans="1:10" ht="14.1" customHeight="1">
      <c r="A61" s="56"/>
      <c r="B61" s="316"/>
      <c r="C61" s="318" t="s">
        <v>286</v>
      </c>
      <c r="D61" s="317"/>
      <c r="E61" s="149" t="s">
        <v>369</v>
      </c>
      <c r="F61" s="18">
        <v>0</v>
      </c>
      <c r="G61" s="18">
        <v>0</v>
      </c>
      <c r="H61" s="18">
        <v>0</v>
      </c>
      <c r="I61" s="18">
        <v>0</v>
      </c>
      <c r="J61" s="18">
        <v>150000</v>
      </c>
    </row>
    <row r="62" spans="1:10" ht="14.1" customHeight="1">
      <c r="A62" s="56"/>
      <c r="B62" s="228" t="s">
        <v>240</v>
      </c>
      <c r="D62" s="226"/>
      <c r="E62" s="149" t="s">
        <v>241</v>
      </c>
      <c r="F62" s="18">
        <v>10348</v>
      </c>
      <c r="G62" s="18">
        <v>0</v>
      </c>
      <c r="H62" s="18">
        <v>0</v>
      </c>
      <c r="I62" s="18">
        <v>0</v>
      </c>
      <c r="J62" s="18">
        <v>0</v>
      </c>
    </row>
    <row r="63" spans="1:10" ht="14.1" customHeight="1">
      <c r="A63" s="56"/>
      <c r="B63" s="318" t="s">
        <v>280</v>
      </c>
      <c r="C63" s="318"/>
      <c r="D63" s="317"/>
      <c r="E63" s="149" t="s">
        <v>239</v>
      </c>
      <c r="F63" s="18">
        <v>0</v>
      </c>
      <c r="G63" s="18">
        <v>0</v>
      </c>
      <c r="H63" s="18">
        <v>0</v>
      </c>
      <c r="I63" s="18">
        <v>0</v>
      </c>
      <c r="J63" s="18">
        <v>200000</v>
      </c>
    </row>
    <row r="64" spans="1:10" ht="14.1" customHeight="1">
      <c r="A64" s="56"/>
      <c r="B64" s="498" t="s">
        <v>137</v>
      </c>
      <c r="C64" s="498"/>
      <c r="D64" s="499"/>
      <c r="E64" s="75"/>
      <c r="F64" s="21">
        <f>SUM(F62)</f>
        <v>10348</v>
      </c>
      <c r="G64" s="21">
        <f>SUM(G59)</f>
        <v>0</v>
      </c>
      <c r="H64" s="21">
        <f>SUM(H59)</f>
        <v>0</v>
      </c>
      <c r="I64" s="21">
        <f>SUM(I59)</f>
        <v>0</v>
      </c>
      <c r="J64" s="21">
        <f>SUM(J59:J63)</f>
        <v>350000</v>
      </c>
    </row>
    <row r="65" spans="1:10" ht="14.1" customHeight="1">
      <c r="A65" s="56"/>
      <c r="B65" s="176"/>
      <c r="C65" s="176"/>
      <c r="D65" s="177"/>
      <c r="E65" s="75"/>
      <c r="F65" s="18"/>
      <c r="G65" s="18"/>
      <c r="H65" s="18"/>
      <c r="I65" s="18"/>
      <c r="J65" s="18"/>
    </row>
    <row r="66" spans="1:10" ht="14.1" customHeight="1" thickBot="1">
      <c r="A66" s="500" t="s">
        <v>17</v>
      </c>
      <c r="B66" s="501"/>
      <c r="C66" s="501"/>
      <c r="D66" s="502"/>
      <c r="E66" s="46"/>
      <c r="F66" s="314">
        <f>SUM(F64,F56,F31)</f>
        <v>10430463.93</v>
      </c>
      <c r="G66" s="314">
        <f>SUM(G64,G56,G31)</f>
        <v>5445698.4900000002</v>
      </c>
      <c r="H66" s="314">
        <f>SUM(H64,H56,H31)</f>
        <v>7204093.5099999998</v>
      </c>
      <c r="I66" s="314">
        <f>SUM(I64,I56,I31)</f>
        <v>12649792</v>
      </c>
      <c r="J66" s="314">
        <f>SUM(J64,J56,J31)</f>
        <v>15067916</v>
      </c>
    </row>
    <row r="67" spans="1:10" ht="14.1" customHeight="1" thickTop="1"/>
    <row r="69" spans="1:10">
      <c r="A69" s="47" t="s">
        <v>29</v>
      </c>
      <c r="B69" s="47"/>
      <c r="C69" s="47"/>
      <c r="D69" s="47"/>
      <c r="E69" s="454" t="s">
        <v>31</v>
      </c>
      <c r="F69" s="117"/>
      <c r="G69" s="117"/>
      <c r="H69" s="117" t="s">
        <v>33</v>
      </c>
      <c r="I69" s="117"/>
      <c r="J69" s="117"/>
    </row>
    <row r="70" spans="1:10">
      <c r="A70" s="47"/>
      <c r="B70" s="47"/>
      <c r="C70" s="47"/>
      <c r="D70" s="47"/>
      <c r="E70" s="453"/>
      <c r="F70" s="117"/>
      <c r="G70" s="117"/>
      <c r="H70" s="117"/>
      <c r="I70" s="117"/>
      <c r="J70" s="117"/>
    </row>
    <row r="71" spans="1:10">
      <c r="A71" s="47"/>
      <c r="B71" s="47"/>
      <c r="C71" s="47"/>
      <c r="D71" s="47"/>
      <c r="E71" s="453"/>
      <c r="F71" s="117"/>
      <c r="G71" s="117"/>
      <c r="H71" s="117"/>
      <c r="I71" s="117"/>
      <c r="J71" s="117"/>
    </row>
    <row r="72" spans="1:10">
      <c r="A72" s="490" t="s">
        <v>242</v>
      </c>
      <c r="B72" s="490"/>
      <c r="C72" s="490"/>
      <c r="D72" s="490"/>
      <c r="E72" s="490" t="s">
        <v>35</v>
      </c>
      <c r="F72" s="490"/>
      <c r="G72" s="490"/>
      <c r="H72" s="492" t="s">
        <v>36</v>
      </c>
      <c r="I72" s="492"/>
      <c r="J72" s="492"/>
    </row>
    <row r="73" spans="1:10">
      <c r="A73" s="507" t="s">
        <v>30</v>
      </c>
      <c r="B73" s="491"/>
      <c r="C73" s="491"/>
      <c r="D73" s="491"/>
      <c r="E73" s="507" t="s">
        <v>352</v>
      </c>
      <c r="F73" s="491"/>
      <c r="G73" s="491"/>
      <c r="H73" s="489" t="s">
        <v>425</v>
      </c>
      <c r="I73" s="489"/>
      <c r="J73" s="489"/>
    </row>
  </sheetData>
  <mergeCells count="38">
    <mergeCell ref="A72:D72"/>
    <mergeCell ref="E72:G72"/>
    <mergeCell ref="H72:J72"/>
    <mergeCell ref="A73:D73"/>
    <mergeCell ref="E73:G73"/>
    <mergeCell ref="H73:J73"/>
    <mergeCell ref="C54:D54"/>
    <mergeCell ref="B64:D64"/>
    <mergeCell ref="B49:D49"/>
    <mergeCell ref="B51:D51"/>
    <mergeCell ref="B53:D53"/>
    <mergeCell ref="B56:D56"/>
    <mergeCell ref="A58:D58"/>
    <mergeCell ref="B59:D59"/>
    <mergeCell ref="A66:D66"/>
    <mergeCell ref="B46:D46"/>
    <mergeCell ref="C45:D45"/>
    <mergeCell ref="A9:D9"/>
    <mergeCell ref="A10:D10"/>
    <mergeCell ref="B11:D11"/>
    <mergeCell ref="C12:D12"/>
    <mergeCell ref="B13:D13"/>
    <mergeCell ref="C14:D14"/>
    <mergeCell ref="B31:D31"/>
    <mergeCell ref="B42:D42"/>
    <mergeCell ref="B44:D44"/>
    <mergeCell ref="C43:D43"/>
    <mergeCell ref="C47:D47"/>
    <mergeCell ref="C50:D50"/>
    <mergeCell ref="C52:D52"/>
    <mergeCell ref="A3:J3"/>
    <mergeCell ref="A4:J4"/>
    <mergeCell ref="A5:D5"/>
    <mergeCell ref="G6:I6"/>
    <mergeCell ref="J6:J7"/>
    <mergeCell ref="E7:E8"/>
    <mergeCell ref="I7:I8"/>
    <mergeCell ref="A8:D8"/>
  </mergeCells>
  <pageMargins left="1.22" right="0.23" top="1" bottom="0.25" header="0.12" footer="0"/>
  <pageSetup paperSize="256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2:K83"/>
  <sheetViews>
    <sheetView zoomScale="85" zoomScaleNormal="85" workbookViewId="0">
      <selection activeCell="E3" sqref="E3"/>
    </sheetView>
  </sheetViews>
  <sheetFormatPr defaultRowHeight="14.1" customHeight="1"/>
  <cols>
    <col min="1" max="1" width="4.28515625" style="61" customWidth="1"/>
    <col min="2" max="2" width="3.42578125" style="61" customWidth="1"/>
    <col min="3" max="3" width="4.28515625" style="61" customWidth="1"/>
    <col min="4" max="4" width="39" style="61" customWidth="1"/>
    <col min="5" max="5" width="15.140625" style="61" customWidth="1"/>
    <col min="6" max="6" width="15.5703125" style="32" customWidth="1"/>
    <col min="7" max="7" width="15.7109375" style="32" customWidth="1"/>
    <col min="8" max="8" width="16.28515625" style="32" customWidth="1"/>
    <col min="9" max="9" width="15.85546875" style="32" customWidth="1"/>
    <col min="10" max="10" width="16.42578125" style="32" customWidth="1"/>
    <col min="11" max="11" width="12.140625" style="61" customWidth="1"/>
    <col min="12" max="12" width="13.28515625" style="61" bestFit="1" customWidth="1"/>
    <col min="13" max="16384" width="9.140625" style="61"/>
  </cols>
  <sheetData>
    <row r="2" spans="1:10" ht="14.1" customHeight="1">
      <c r="J2" s="392" t="s">
        <v>308</v>
      </c>
    </row>
    <row r="3" spans="1:10" ht="14.1" customHeight="1">
      <c r="A3" s="61" t="s">
        <v>0</v>
      </c>
      <c r="J3" s="62" t="s">
        <v>28</v>
      </c>
    </row>
    <row r="4" spans="1:10" ht="14.1" customHeight="1">
      <c r="A4" s="490" t="s">
        <v>1</v>
      </c>
      <c r="B4" s="490"/>
      <c r="C4" s="490"/>
      <c r="D4" s="490"/>
      <c r="E4" s="490"/>
      <c r="F4" s="490"/>
      <c r="G4" s="490"/>
      <c r="H4" s="490"/>
      <c r="I4" s="490"/>
      <c r="J4" s="490"/>
    </row>
    <row r="5" spans="1:10" ht="14.1" customHeight="1">
      <c r="A5" s="491" t="s">
        <v>56</v>
      </c>
      <c r="B5" s="491"/>
      <c r="C5" s="491"/>
      <c r="D5" s="491"/>
      <c r="E5" s="491"/>
      <c r="F5" s="491"/>
      <c r="G5" s="491"/>
      <c r="H5" s="491"/>
      <c r="I5" s="491"/>
      <c r="J5" s="491"/>
    </row>
    <row r="6" spans="1:10" ht="14.1" customHeight="1">
      <c r="A6" s="525" t="s">
        <v>102</v>
      </c>
      <c r="B6" s="525"/>
      <c r="C6" s="525"/>
      <c r="D6" s="525"/>
    </row>
    <row r="7" spans="1:10" ht="14.1" customHeight="1">
      <c r="A7" s="63"/>
      <c r="B7" s="44"/>
      <c r="C7" s="44"/>
      <c r="D7" s="64"/>
      <c r="E7" s="195"/>
      <c r="F7" s="191"/>
      <c r="G7" s="517" t="s">
        <v>21</v>
      </c>
      <c r="H7" s="517"/>
      <c r="I7" s="517"/>
      <c r="J7" s="518" t="s">
        <v>26</v>
      </c>
    </row>
    <row r="8" spans="1:10" ht="14.1" customHeight="1">
      <c r="A8" s="193"/>
      <c r="B8" s="190"/>
      <c r="C8" s="190"/>
      <c r="D8" s="194"/>
      <c r="E8" s="520" t="s">
        <v>18</v>
      </c>
      <c r="F8" s="192" t="s">
        <v>19</v>
      </c>
      <c r="G8" s="192" t="s">
        <v>22</v>
      </c>
      <c r="H8" s="192" t="s">
        <v>23</v>
      </c>
      <c r="I8" s="521" t="s">
        <v>24</v>
      </c>
      <c r="J8" s="519"/>
    </row>
    <row r="9" spans="1:10" ht="14.1" customHeight="1">
      <c r="A9" s="523" t="s">
        <v>2</v>
      </c>
      <c r="B9" s="509"/>
      <c r="C9" s="509"/>
      <c r="D9" s="524"/>
      <c r="E9" s="520"/>
      <c r="F9" s="192" t="s">
        <v>20</v>
      </c>
      <c r="G9" s="192" t="s">
        <v>20</v>
      </c>
      <c r="H9" s="192" t="s">
        <v>25</v>
      </c>
      <c r="I9" s="522"/>
      <c r="J9" s="192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225">
        <v>3</v>
      </c>
      <c r="G10" s="225">
        <v>4</v>
      </c>
      <c r="H10" s="225">
        <v>5</v>
      </c>
      <c r="I10" s="225">
        <v>6</v>
      </c>
      <c r="J10" s="225">
        <v>7</v>
      </c>
    </row>
    <row r="11" spans="1:10" ht="14.1" customHeight="1">
      <c r="A11" s="217"/>
      <c r="B11" s="214"/>
      <c r="C11" s="214"/>
      <c r="D11" s="218"/>
      <c r="E11" s="220"/>
      <c r="F11" s="216"/>
      <c r="G11" s="216"/>
      <c r="H11" s="216"/>
      <c r="I11" s="216"/>
      <c r="J11" s="216"/>
    </row>
    <row r="12" spans="1:10" ht="14.1" customHeight="1">
      <c r="A12" s="503" t="s">
        <v>99</v>
      </c>
      <c r="B12" s="498"/>
      <c r="C12" s="498"/>
      <c r="D12" s="499"/>
      <c r="E12" s="224"/>
      <c r="F12" s="20"/>
      <c r="G12" s="20"/>
      <c r="H12" s="20"/>
      <c r="I12" s="20"/>
      <c r="J12" s="20"/>
    </row>
    <row r="13" spans="1:10" ht="14.1" customHeight="1">
      <c r="A13" s="48"/>
      <c r="B13" s="504" t="s">
        <v>3</v>
      </c>
      <c r="C13" s="504"/>
      <c r="D13" s="497"/>
      <c r="E13" s="149" t="s">
        <v>213</v>
      </c>
      <c r="F13" s="18"/>
      <c r="G13" s="18"/>
      <c r="H13" s="18"/>
      <c r="I13" s="18"/>
      <c r="J13" s="18"/>
    </row>
    <row r="14" spans="1:10" ht="14.1" customHeight="1">
      <c r="A14" s="48"/>
      <c r="B14" s="49"/>
      <c r="C14" s="504" t="s">
        <v>4</v>
      </c>
      <c r="D14" s="497"/>
      <c r="E14" s="233" t="s">
        <v>118</v>
      </c>
      <c r="F14" s="28">
        <v>590208</v>
      </c>
      <c r="G14" s="28">
        <v>333306</v>
      </c>
      <c r="H14" s="28">
        <v>333834</v>
      </c>
      <c r="I14" s="28">
        <f>SUM(G14:H14)</f>
        <v>667140</v>
      </c>
      <c r="J14" s="28">
        <v>667140</v>
      </c>
    </row>
    <row r="15" spans="1:10" ht="14.1" customHeight="1">
      <c r="A15" s="48"/>
      <c r="B15" s="504" t="s">
        <v>5</v>
      </c>
      <c r="C15" s="504"/>
      <c r="D15" s="497"/>
      <c r="E15" s="149" t="s">
        <v>214</v>
      </c>
      <c r="F15" s="28">
        <f>SUM(F17:F24)</f>
        <v>213184</v>
      </c>
      <c r="G15" s="28">
        <f t="shared" ref="G15:J15" si="0">SUM(G17:G24)</f>
        <v>142095</v>
      </c>
      <c r="H15" s="28">
        <f t="shared" si="0"/>
        <v>128095</v>
      </c>
      <c r="I15" s="28">
        <f t="shared" si="0"/>
        <v>270190</v>
      </c>
      <c r="J15" s="28">
        <f t="shared" si="0"/>
        <v>271190</v>
      </c>
    </row>
    <row r="16" spans="1:10" ht="14.1" customHeight="1">
      <c r="A16" s="48"/>
      <c r="B16" s="47"/>
      <c r="C16" s="504" t="s">
        <v>6</v>
      </c>
      <c r="D16" s="497"/>
      <c r="E16" s="233" t="s">
        <v>119</v>
      </c>
      <c r="F16" s="28">
        <v>48000</v>
      </c>
      <c r="G16" s="28">
        <v>24000</v>
      </c>
      <c r="H16" s="28">
        <v>24000</v>
      </c>
      <c r="I16" s="28">
        <f t="shared" ref="I16:I24" si="1">SUM(G16:H16)</f>
        <v>48000</v>
      </c>
      <c r="J16" s="28">
        <v>48000</v>
      </c>
    </row>
    <row r="17" spans="1:10" ht="14.1" customHeight="1">
      <c r="A17" s="48"/>
      <c r="B17" s="47"/>
      <c r="C17" s="466" t="s">
        <v>183</v>
      </c>
      <c r="D17" s="465"/>
      <c r="E17" s="467" t="s">
        <v>198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0" ht="14.1" customHeight="1">
      <c r="A18" s="48"/>
      <c r="B18" s="47"/>
      <c r="C18" s="466" t="s">
        <v>184</v>
      </c>
      <c r="D18" s="465"/>
      <c r="E18" s="467" t="s">
        <v>199</v>
      </c>
      <c r="F18" s="31">
        <v>67500</v>
      </c>
      <c r="G18" s="31">
        <v>33750</v>
      </c>
      <c r="H18" s="31">
        <v>33750</v>
      </c>
      <c r="I18" s="31">
        <f t="shared" si="1"/>
        <v>67500</v>
      </c>
      <c r="J18" s="31">
        <v>67500</v>
      </c>
    </row>
    <row r="19" spans="1:10" ht="14.1" customHeight="1">
      <c r="A19" s="48"/>
      <c r="B19" s="47"/>
      <c r="C19" s="466" t="s">
        <v>185</v>
      </c>
      <c r="D19" s="465"/>
      <c r="E19" s="467" t="s">
        <v>200</v>
      </c>
      <c r="F19" s="31">
        <v>10000</v>
      </c>
      <c r="G19" s="31">
        <v>10000</v>
      </c>
      <c r="H19" s="31">
        <v>0</v>
      </c>
      <c r="I19" s="31">
        <f t="shared" si="1"/>
        <v>10000</v>
      </c>
      <c r="J19" s="31">
        <v>10000</v>
      </c>
    </row>
    <row r="20" spans="1:10" ht="14.1" customHeight="1">
      <c r="A20" s="48"/>
      <c r="B20" s="47"/>
      <c r="C20" s="466" t="s">
        <v>188</v>
      </c>
      <c r="D20" s="465"/>
      <c r="E20" s="467" t="s">
        <v>203</v>
      </c>
      <c r="F20" s="31">
        <v>4000</v>
      </c>
      <c r="G20" s="31">
        <v>4000</v>
      </c>
      <c r="H20" s="31">
        <v>0</v>
      </c>
      <c r="I20" s="31">
        <f t="shared" si="1"/>
        <v>4000</v>
      </c>
      <c r="J20" s="31">
        <v>0</v>
      </c>
    </row>
    <row r="21" spans="1:10" ht="14.1" customHeight="1">
      <c r="A21" s="48"/>
      <c r="B21" s="47"/>
      <c r="C21" s="466" t="s">
        <v>192</v>
      </c>
      <c r="D21" s="465"/>
      <c r="E21" s="467" t="s">
        <v>205</v>
      </c>
      <c r="F21" s="31">
        <v>5000</v>
      </c>
      <c r="G21" s="31">
        <v>0</v>
      </c>
      <c r="H21" s="31">
        <v>0</v>
      </c>
      <c r="I21" s="31">
        <f t="shared" si="1"/>
        <v>0</v>
      </c>
      <c r="J21" s="31">
        <v>0</v>
      </c>
    </row>
    <row r="22" spans="1:10" ht="14.1" customHeight="1">
      <c r="A22" s="48"/>
      <c r="B22" s="47"/>
      <c r="C22" s="466" t="s">
        <v>191</v>
      </c>
      <c r="D22" s="465"/>
      <c r="E22" s="467" t="s">
        <v>207</v>
      </c>
      <c r="F22" s="31">
        <v>49184</v>
      </c>
      <c r="G22" s="31">
        <v>0</v>
      </c>
      <c r="H22" s="31">
        <v>55595</v>
      </c>
      <c r="I22" s="31">
        <f t="shared" si="1"/>
        <v>55595</v>
      </c>
      <c r="J22" s="31">
        <v>55595</v>
      </c>
    </row>
    <row r="23" spans="1:10" ht="14.1" customHeight="1">
      <c r="A23" s="48"/>
      <c r="B23" s="47"/>
      <c r="C23" s="466" t="s">
        <v>322</v>
      </c>
      <c r="D23" s="465"/>
      <c r="E23" s="467" t="s">
        <v>207</v>
      </c>
      <c r="F23" s="31"/>
      <c r="G23" s="31">
        <v>55595</v>
      </c>
      <c r="H23" s="31">
        <v>0</v>
      </c>
      <c r="I23" s="31">
        <f t="shared" si="1"/>
        <v>55595</v>
      </c>
      <c r="J23" s="31">
        <v>55595</v>
      </c>
    </row>
    <row r="24" spans="1:10" ht="14.1" customHeight="1">
      <c r="A24" s="48"/>
      <c r="B24" s="47"/>
      <c r="C24" s="466" t="s">
        <v>193</v>
      </c>
      <c r="D24" s="465"/>
      <c r="E24" s="467" t="s">
        <v>208</v>
      </c>
      <c r="F24" s="31">
        <v>10000</v>
      </c>
      <c r="G24" s="31">
        <v>5000</v>
      </c>
      <c r="H24" s="31">
        <v>5000</v>
      </c>
      <c r="I24" s="31">
        <f t="shared" si="1"/>
        <v>10000</v>
      </c>
      <c r="J24" s="31">
        <v>15000</v>
      </c>
    </row>
    <row r="25" spans="1:10" ht="14.1" customHeight="1">
      <c r="A25" s="48"/>
      <c r="B25" s="49" t="s">
        <v>97</v>
      </c>
      <c r="C25" s="49"/>
      <c r="D25" s="50"/>
      <c r="E25" s="149" t="s">
        <v>209</v>
      </c>
      <c r="F25" s="28">
        <f>SUM(F26:F29)</f>
        <v>91347.72</v>
      </c>
      <c r="G25" s="28">
        <f t="shared" ref="G25:J25" si="2">SUM(G26:G29)</f>
        <v>51082.86</v>
      </c>
      <c r="H25" s="28">
        <f t="shared" si="2"/>
        <v>52142.14</v>
      </c>
      <c r="I25" s="28">
        <f t="shared" si="2"/>
        <v>103225</v>
      </c>
      <c r="J25" s="28">
        <f t="shared" si="2"/>
        <v>102329</v>
      </c>
    </row>
    <row r="26" spans="1:10" ht="14.1" customHeight="1">
      <c r="A26" s="48"/>
      <c r="B26" s="47"/>
      <c r="C26" s="212" t="s">
        <v>194</v>
      </c>
      <c r="D26" s="210"/>
      <c r="E26" s="149" t="s">
        <v>210</v>
      </c>
      <c r="F26" s="31">
        <v>70824.960000000006</v>
      </c>
      <c r="G26" s="31">
        <v>39996.720000000001</v>
      </c>
      <c r="H26" s="31">
        <v>40062.28</v>
      </c>
      <c r="I26" s="18">
        <f>SUM(G26:H26)</f>
        <v>80059</v>
      </c>
      <c r="J26" s="18">
        <v>80057</v>
      </c>
    </row>
    <row r="27" spans="1:10" ht="14.1" customHeight="1">
      <c r="A27" s="48"/>
      <c r="B27" s="47"/>
      <c r="C27" s="212" t="s">
        <v>195</v>
      </c>
      <c r="D27" s="210"/>
      <c r="E27" s="149" t="s">
        <v>211</v>
      </c>
      <c r="F27" s="31">
        <v>11804.34</v>
      </c>
      <c r="G27" s="31">
        <v>6666.12</v>
      </c>
      <c r="H27" s="31">
        <v>6678.88</v>
      </c>
      <c r="I27" s="18">
        <f>SUM(G27:H27)</f>
        <v>13345</v>
      </c>
      <c r="J27" s="18">
        <v>13344</v>
      </c>
    </row>
    <row r="28" spans="1:10" ht="14.1" customHeight="1">
      <c r="A28" s="48"/>
      <c r="B28" s="47"/>
      <c r="C28" s="212" t="s">
        <v>196</v>
      </c>
      <c r="D28" s="210"/>
      <c r="E28" s="149" t="s">
        <v>215</v>
      </c>
      <c r="F28" s="31">
        <v>6450</v>
      </c>
      <c r="G28" s="31">
        <v>3262.5</v>
      </c>
      <c r="H28" s="31">
        <v>4237.5</v>
      </c>
      <c r="I28" s="18">
        <f>SUM(G28:H28)</f>
        <v>7500</v>
      </c>
      <c r="J28" s="18">
        <v>6600</v>
      </c>
    </row>
    <row r="29" spans="1:10" ht="14.1" customHeight="1">
      <c r="A29" s="48"/>
      <c r="B29" s="47"/>
      <c r="C29" s="212" t="s">
        <v>197</v>
      </c>
      <c r="D29" s="210"/>
      <c r="E29" s="149" t="s">
        <v>212</v>
      </c>
      <c r="F29" s="31">
        <v>2268.42</v>
      </c>
      <c r="G29" s="31">
        <v>1157.52</v>
      </c>
      <c r="H29" s="31">
        <v>1163.48</v>
      </c>
      <c r="I29" s="18">
        <f>SUM(G29:H29)</f>
        <v>2321</v>
      </c>
      <c r="J29" s="18">
        <v>2328</v>
      </c>
    </row>
    <row r="30" spans="1:10" ht="14.1" customHeight="1">
      <c r="A30" s="48"/>
      <c r="B30" s="286" t="s">
        <v>7</v>
      </c>
      <c r="C30" s="287"/>
      <c r="E30" s="149" t="s">
        <v>216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285" t="s">
        <v>7</v>
      </c>
      <c r="D31" s="287"/>
      <c r="E31" s="149" t="s">
        <v>212</v>
      </c>
      <c r="F31" s="18"/>
      <c r="G31" s="18"/>
      <c r="H31" s="18"/>
      <c r="I31" s="18"/>
      <c r="J31" s="18"/>
    </row>
    <row r="32" spans="1:10" ht="14.1" customHeight="1">
      <c r="A32" s="48"/>
      <c r="B32" s="49"/>
      <c r="C32" s="495" t="s">
        <v>333</v>
      </c>
      <c r="D32" s="494"/>
      <c r="E32" s="149"/>
      <c r="F32" s="31">
        <v>49184</v>
      </c>
      <c r="G32" s="31">
        <v>0</v>
      </c>
      <c r="H32" s="31">
        <v>10000</v>
      </c>
      <c r="I32" s="31">
        <f>SUM(G32:H32)</f>
        <v>10000</v>
      </c>
      <c r="J32" s="31">
        <v>10000</v>
      </c>
    </row>
    <row r="33" spans="1:10" ht="14.1" customHeight="1">
      <c r="A33" s="48"/>
      <c r="B33" s="498" t="s">
        <v>135</v>
      </c>
      <c r="C33" s="498"/>
      <c r="D33" s="499"/>
      <c r="E33" s="220"/>
      <c r="F33" s="21">
        <f>SUM(F14,F15,F16,F25,F32)</f>
        <v>991923.72</v>
      </c>
      <c r="G33" s="21">
        <f t="shared" ref="G33:J33" si="3">SUM(G14,G15,G16,G25,G32)</f>
        <v>550483.86</v>
      </c>
      <c r="H33" s="21">
        <f t="shared" si="3"/>
        <v>548071.14</v>
      </c>
      <c r="I33" s="21">
        <f t="shared" si="3"/>
        <v>1098555</v>
      </c>
      <c r="J33" s="21">
        <f t="shared" si="3"/>
        <v>1098659</v>
      </c>
    </row>
    <row r="34" spans="1:10" s="29" customFormat="1" ht="14.1" customHeight="1">
      <c r="A34" s="376"/>
      <c r="B34" s="152"/>
      <c r="C34" s="152"/>
      <c r="D34" s="152"/>
      <c r="E34" s="44"/>
      <c r="F34" s="389"/>
      <c r="G34" s="389"/>
      <c r="H34" s="389"/>
      <c r="I34" s="389"/>
      <c r="J34" s="389"/>
    </row>
    <row r="35" spans="1:10" s="29" customFormat="1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s="29" customFormat="1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s="29" customFormat="1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s="29" customFormat="1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s="29" customFormat="1" ht="14.1" customHeight="1">
      <c r="A39" s="49"/>
      <c r="B39" s="358"/>
      <c r="C39" s="358"/>
      <c r="D39" s="358"/>
      <c r="E39" s="362"/>
      <c r="F39" s="160"/>
      <c r="G39" s="160"/>
      <c r="H39" s="160"/>
      <c r="I39" s="160"/>
      <c r="J39" s="160"/>
    </row>
    <row r="40" spans="1:10" s="29" customFormat="1" ht="14.1" customHeight="1">
      <c r="A40" s="49"/>
      <c r="B40" s="358"/>
      <c r="C40" s="358"/>
      <c r="D40" s="358"/>
      <c r="E40" s="362"/>
      <c r="F40" s="160"/>
      <c r="G40" s="160"/>
      <c r="H40" s="160"/>
      <c r="I40" s="160"/>
      <c r="J40" s="160"/>
    </row>
    <row r="41" spans="1:10" s="29" customFormat="1" ht="14.1" customHeight="1">
      <c r="A41" s="49"/>
      <c r="B41" s="483"/>
      <c r="C41" s="483"/>
      <c r="D41" s="483"/>
      <c r="E41" s="486"/>
      <c r="F41" s="160"/>
      <c r="G41" s="160"/>
      <c r="H41" s="160"/>
      <c r="I41" s="160"/>
      <c r="J41" s="160"/>
    </row>
    <row r="42" spans="1:10" s="29" customFormat="1" ht="14.1" customHeight="1">
      <c r="A42" s="49"/>
      <c r="B42" s="349"/>
      <c r="C42" s="349"/>
      <c r="D42" s="349"/>
      <c r="E42" s="352"/>
      <c r="F42" s="160"/>
      <c r="G42" s="160"/>
      <c r="H42" s="160"/>
      <c r="I42" s="160"/>
      <c r="J42" s="160"/>
    </row>
    <row r="43" spans="1:10" s="29" customFormat="1" ht="14.1" customHeight="1">
      <c r="A43" s="49"/>
      <c r="B43" s="349"/>
      <c r="C43" s="349"/>
      <c r="D43" s="349"/>
      <c r="E43" s="352"/>
      <c r="F43" s="160"/>
      <c r="G43" s="160"/>
      <c r="H43" s="160"/>
      <c r="I43" s="160"/>
      <c r="J43" s="160"/>
    </row>
    <row r="44" spans="1:10" s="29" customFormat="1" ht="12.95" customHeight="1">
      <c r="A44" s="49"/>
      <c r="B44" s="349"/>
      <c r="C44" s="349"/>
      <c r="D44" s="349"/>
      <c r="E44" s="352"/>
      <c r="F44" s="160"/>
      <c r="G44" s="160"/>
      <c r="H44" s="160"/>
      <c r="I44" s="160"/>
      <c r="J44" s="393" t="s">
        <v>304</v>
      </c>
    </row>
    <row r="45" spans="1:10" ht="12.95" customHeight="1">
      <c r="A45" s="382" t="s">
        <v>8</v>
      </c>
      <c r="B45" s="161"/>
      <c r="C45" s="111"/>
      <c r="D45" s="391"/>
      <c r="E45" s="356"/>
      <c r="F45" s="20"/>
      <c r="G45" s="20"/>
      <c r="H45" s="20"/>
      <c r="I45" s="20"/>
      <c r="J45" s="20"/>
    </row>
    <row r="46" spans="1:10" ht="12.95" customHeight="1">
      <c r="A46" s="15"/>
      <c r="B46" s="493" t="s">
        <v>9</v>
      </c>
      <c r="C46" s="504"/>
      <c r="D46" s="497"/>
      <c r="E46" s="149" t="s">
        <v>175</v>
      </c>
      <c r="F46" s="18"/>
      <c r="G46" s="18"/>
      <c r="H46" s="18"/>
      <c r="I46" s="18"/>
      <c r="J46" s="18"/>
    </row>
    <row r="47" spans="1:10" ht="12.95" customHeight="1">
      <c r="A47" s="15"/>
      <c r="B47" s="288"/>
      <c r="C47" s="493" t="s">
        <v>9</v>
      </c>
      <c r="D47" s="497"/>
      <c r="E47" s="149" t="s">
        <v>168</v>
      </c>
      <c r="F47" s="18">
        <v>34302.43</v>
      </c>
      <c r="G47" s="18">
        <v>35055</v>
      </c>
      <c r="H47" s="18">
        <v>21945</v>
      </c>
      <c r="I47" s="18">
        <f>SUM(G47:H47)</f>
        <v>57000</v>
      </c>
      <c r="J47" s="18">
        <v>50000</v>
      </c>
    </row>
    <row r="48" spans="1:10" ht="12.95" customHeight="1">
      <c r="A48" s="15"/>
      <c r="B48" s="493" t="s">
        <v>10</v>
      </c>
      <c r="C48" s="504"/>
      <c r="D48" s="497"/>
      <c r="E48" s="149" t="s">
        <v>176</v>
      </c>
      <c r="F48" s="18"/>
      <c r="G48" s="18"/>
      <c r="H48" s="18"/>
      <c r="I48" s="18"/>
      <c r="J48" s="18"/>
    </row>
    <row r="49" spans="1:11" ht="12.95" customHeight="1">
      <c r="A49" s="15"/>
      <c r="B49" s="288"/>
      <c r="C49" s="493" t="s">
        <v>61</v>
      </c>
      <c r="D49" s="497"/>
      <c r="E49" s="149" t="s">
        <v>169</v>
      </c>
      <c r="F49" s="18">
        <v>92139</v>
      </c>
      <c r="G49" s="18">
        <v>6880</v>
      </c>
      <c r="H49" s="18">
        <v>28120</v>
      </c>
      <c r="I49" s="18">
        <f>SUM(G49:H49)</f>
        <v>35000</v>
      </c>
      <c r="J49" s="18">
        <v>35000</v>
      </c>
    </row>
    <row r="50" spans="1:11" ht="12.95" customHeight="1">
      <c r="A50" s="15"/>
      <c r="B50" s="493" t="s">
        <v>11</v>
      </c>
      <c r="C50" s="504"/>
      <c r="D50" s="497"/>
      <c r="E50" s="149" t="s">
        <v>177</v>
      </c>
      <c r="F50" s="18"/>
      <c r="G50" s="18"/>
      <c r="H50" s="18"/>
      <c r="I50" s="18"/>
      <c r="J50" s="18"/>
    </row>
    <row r="51" spans="1:11" ht="12.95" customHeight="1">
      <c r="A51" s="15"/>
      <c r="B51" s="288"/>
      <c r="C51" s="493" t="s">
        <v>38</v>
      </c>
      <c r="D51" s="497"/>
      <c r="E51" s="149" t="s">
        <v>170</v>
      </c>
      <c r="F51" s="18">
        <v>15272.73</v>
      </c>
      <c r="G51" s="18">
        <v>20582.689999999999</v>
      </c>
      <c r="H51" s="18">
        <v>32567.31</v>
      </c>
      <c r="I51" s="18">
        <f>SUM(G51:H51)</f>
        <v>53150</v>
      </c>
      <c r="J51" s="18">
        <v>81000</v>
      </c>
    </row>
    <row r="52" spans="1:11" ht="12.95" customHeight="1">
      <c r="A52" s="15"/>
      <c r="B52" s="493" t="s">
        <v>113</v>
      </c>
      <c r="C52" s="504"/>
      <c r="D52" s="497"/>
      <c r="E52" s="149" t="s">
        <v>179</v>
      </c>
      <c r="F52" s="28">
        <f>SUM(F53:F55)</f>
        <v>48012.770000000004</v>
      </c>
      <c r="G52" s="28">
        <f t="shared" ref="G52:H52" si="4">SUM(G53:G55)</f>
        <v>23301.360000000001</v>
      </c>
      <c r="H52" s="28">
        <f t="shared" si="4"/>
        <v>19898.64</v>
      </c>
      <c r="I52" s="28">
        <f>SUM(G52:H52)</f>
        <v>43200</v>
      </c>
      <c r="J52" s="28">
        <f>SUM(J53:J56)</f>
        <v>44200</v>
      </c>
      <c r="K52" s="475"/>
    </row>
    <row r="53" spans="1:11" ht="12.95" customHeight="1">
      <c r="A53" s="15"/>
      <c r="B53" s="288"/>
      <c r="C53" s="493" t="s">
        <v>251</v>
      </c>
      <c r="D53" s="497"/>
      <c r="E53" s="149" t="s">
        <v>173</v>
      </c>
      <c r="F53" s="31">
        <v>0</v>
      </c>
      <c r="G53" s="31">
        <v>12096</v>
      </c>
      <c r="H53" s="31">
        <v>9504</v>
      </c>
      <c r="I53" s="31">
        <f>SUM(G53:H53)</f>
        <v>21600</v>
      </c>
      <c r="J53" s="18">
        <v>0</v>
      </c>
    </row>
    <row r="54" spans="1:11" ht="12.95" customHeight="1">
      <c r="A54" s="15"/>
      <c r="B54" s="288"/>
      <c r="C54" s="493" t="s">
        <v>48</v>
      </c>
      <c r="D54" s="497"/>
      <c r="E54" s="149" t="s">
        <v>173</v>
      </c>
      <c r="F54" s="31">
        <v>21600</v>
      </c>
      <c r="G54" s="31">
        <v>11205.36</v>
      </c>
      <c r="H54" s="31">
        <v>10394.64</v>
      </c>
      <c r="I54" s="31">
        <f>SUM(G54:H54)</f>
        <v>21600</v>
      </c>
      <c r="J54" s="31">
        <v>21600</v>
      </c>
    </row>
    <row r="55" spans="1:11" ht="12.95" customHeight="1">
      <c r="A55" s="15"/>
      <c r="B55" s="288"/>
      <c r="C55" s="493" t="s">
        <v>166</v>
      </c>
      <c r="D55" s="497"/>
      <c r="E55" s="149" t="s">
        <v>174</v>
      </c>
      <c r="F55" s="31">
        <v>26412.77</v>
      </c>
      <c r="G55" s="31">
        <v>0</v>
      </c>
      <c r="H55" s="31">
        <v>0</v>
      </c>
      <c r="I55" s="31">
        <v>0</v>
      </c>
      <c r="J55" s="31">
        <v>21600</v>
      </c>
    </row>
    <row r="56" spans="1:11" ht="12.95" customHeight="1">
      <c r="A56" s="15"/>
      <c r="B56" s="403"/>
      <c r="C56" s="403" t="s">
        <v>311</v>
      </c>
      <c r="D56" s="405"/>
      <c r="E56" s="149"/>
      <c r="F56" s="31"/>
      <c r="G56" s="31"/>
      <c r="H56" s="31"/>
      <c r="I56" s="31"/>
      <c r="J56" s="31">
        <v>1000</v>
      </c>
    </row>
    <row r="57" spans="1:11" ht="12.95" customHeight="1">
      <c r="A57" s="15"/>
      <c r="B57" s="495" t="s">
        <v>93</v>
      </c>
      <c r="C57" s="496"/>
      <c r="D57" s="497"/>
      <c r="E57" s="149" t="s">
        <v>217</v>
      </c>
      <c r="F57" s="18"/>
      <c r="G57" s="18"/>
      <c r="H57" s="18"/>
      <c r="I57" s="18"/>
      <c r="J57" s="18"/>
    </row>
    <row r="58" spans="1:11" ht="12.95" customHeight="1">
      <c r="A58" s="15"/>
      <c r="B58" s="291"/>
      <c r="C58" s="495" t="s">
        <v>152</v>
      </c>
      <c r="D58" s="497"/>
      <c r="E58" s="149" t="s">
        <v>220</v>
      </c>
      <c r="F58" s="18">
        <v>0</v>
      </c>
      <c r="G58" s="18">
        <v>3000</v>
      </c>
      <c r="H58" s="18">
        <v>5850</v>
      </c>
      <c r="I58" s="18">
        <f>SUM(G58:H58)</f>
        <v>8850</v>
      </c>
      <c r="J58" s="18">
        <v>0</v>
      </c>
    </row>
    <row r="59" spans="1:11" ht="12.95" customHeight="1">
      <c r="A59" s="15"/>
      <c r="B59" s="318" t="s">
        <v>287</v>
      </c>
      <c r="C59" s="289"/>
      <c r="D59" s="290"/>
      <c r="E59" s="322" t="s">
        <v>221</v>
      </c>
      <c r="F59" s="21"/>
      <c r="G59" s="21"/>
      <c r="H59" s="21"/>
      <c r="I59" s="21"/>
      <c r="J59" s="21"/>
    </row>
    <row r="60" spans="1:11" ht="12.95" customHeight="1">
      <c r="A60" s="15"/>
      <c r="B60" s="318"/>
      <c r="C60" s="318" t="s">
        <v>153</v>
      </c>
      <c r="D60" s="319"/>
      <c r="E60" s="322" t="s">
        <v>222</v>
      </c>
      <c r="F60" s="135">
        <v>0</v>
      </c>
      <c r="G60" s="135">
        <v>0</v>
      </c>
      <c r="H60" s="135">
        <v>0</v>
      </c>
      <c r="I60" s="135">
        <v>0</v>
      </c>
      <c r="J60" s="323">
        <v>6000</v>
      </c>
    </row>
    <row r="61" spans="1:11" ht="12.95" customHeight="1">
      <c r="A61" s="15"/>
      <c r="B61" s="318" t="s">
        <v>288</v>
      </c>
      <c r="C61" s="318"/>
      <c r="D61" s="319"/>
      <c r="E61" s="322" t="s">
        <v>224</v>
      </c>
      <c r="F61" s="21"/>
      <c r="G61" s="21"/>
      <c r="H61" s="21"/>
      <c r="I61" s="21"/>
      <c r="J61" s="21"/>
    </row>
    <row r="62" spans="1:11" ht="12.95" customHeight="1">
      <c r="A62" s="15"/>
      <c r="B62" s="318"/>
      <c r="C62" s="318" t="s">
        <v>157</v>
      </c>
      <c r="D62" s="319"/>
      <c r="E62" s="322" t="s">
        <v>228</v>
      </c>
      <c r="F62" s="18">
        <v>0</v>
      </c>
      <c r="G62" s="18">
        <v>0</v>
      </c>
      <c r="H62" s="18">
        <v>0</v>
      </c>
      <c r="I62" s="18">
        <v>0</v>
      </c>
      <c r="J62" s="323">
        <v>10000</v>
      </c>
    </row>
    <row r="63" spans="1:11" ht="12.95" customHeight="1">
      <c r="A63" s="15"/>
      <c r="B63" s="318"/>
      <c r="C63" s="318" t="s">
        <v>256</v>
      </c>
      <c r="D63" s="319"/>
      <c r="E63" s="322" t="s">
        <v>257</v>
      </c>
      <c r="F63" s="18">
        <v>0</v>
      </c>
      <c r="G63" s="18">
        <v>0</v>
      </c>
      <c r="H63" s="18">
        <v>0</v>
      </c>
      <c r="I63" s="18">
        <v>0</v>
      </c>
      <c r="J63" s="323">
        <v>10000</v>
      </c>
    </row>
    <row r="64" spans="1:11" ht="12.95" customHeight="1">
      <c r="A64" s="15"/>
      <c r="B64" s="315" t="s">
        <v>46</v>
      </c>
      <c r="C64" s="318"/>
      <c r="D64" s="319"/>
      <c r="E64" s="322"/>
      <c r="F64" s="21">
        <f>SUM(F47:F61)</f>
        <v>237739.69999999998</v>
      </c>
      <c r="G64" s="21">
        <f>SUM(G47:G61)</f>
        <v>112120.41</v>
      </c>
      <c r="H64" s="21">
        <f>SUM(H47:H61)</f>
        <v>128279.59</v>
      </c>
      <c r="I64" s="21">
        <f>SUM(I47:I61)</f>
        <v>240400</v>
      </c>
      <c r="J64" s="21">
        <f ca="1">SUM(J47:J64)</f>
        <v>236200</v>
      </c>
    </row>
    <row r="65" spans="1:10" ht="12.95" customHeight="1">
      <c r="A65" s="503" t="s">
        <v>16</v>
      </c>
      <c r="B65" s="498"/>
      <c r="C65" s="498"/>
      <c r="D65" s="499"/>
      <c r="E65" s="320"/>
      <c r="F65" s="21"/>
      <c r="G65" s="21"/>
      <c r="H65" s="21"/>
      <c r="I65" s="21"/>
      <c r="J65" s="73"/>
    </row>
    <row r="66" spans="1:10" ht="12.95" customHeight="1">
      <c r="A66" s="56"/>
      <c r="B66" s="504" t="s">
        <v>133</v>
      </c>
      <c r="C66" s="504"/>
      <c r="D66" s="497"/>
      <c r="E66" s="149" t="s">
        <v>235</v>
      </c>
      <c r="F66" s="21"/>
      <c r="G66" s="21"/>
      <c r="H66" s="21"/>
      <c r="I66" s="21"/>
      <c r="J66" s="21"/>
    </row>
    <row r="67" spans="1:10" ht="12.95" customHeight="1">
      <c r="A67" s="56"/>
      <c r="B67" s="351"/>
      <c r="C67" s="347" t="s">
        <v>289</v>
      </c>
      <c r="D67" s="348"/>
      <c r="E67" s="149" t="s">
        <v>247</v>
      </c>
      <c r="F67" s="149"/>
      <c r="G67" s="21"/>
      <c r="H67" s="21"/>
      <c r="I67" s="21"/>
      <c r="J67" s="21"/>
    </row>
    <row r="68" spans="1:10" ht="12.95" customHeight="1">
      <c r="A68" s="56"/>
      <c r="B68" s="316"/>
      <c r="C68" s="16" t="s">
        <v>353</v>
      </c>
      <c r="D68" s="74"/>
      <c r="E68" s="149" t="s">
        <v>409</v>
      </c>
      <c r="F68" s="18">
        <v>0</v>
      </c>
      <c r="G68" s="18">
        <v>0</v>
      </c>
      <c r="H68" s="18">
        <v>0</v>
      </c>
      <c r="I68" s="18">
        <v>0</v>
      </c>
      <c r="J68" s="323">
        <v>12000</v>
      </c>
    </row>
    <row r="69" spans="1:10" ht="12.95" customHeight="1">
      <c r="A69" s="56"/>
      <c r="B69" s="316"/>
      <c r="C69" s="10" t="s">
        <v>354</v>
      </c>
      <c r="D69" s="74"/>
      <c r="E69" s="73"/>
      <c r="F69" s="18">
        <v>0</v>
      </c>
      <c r="G69" s="18">
        <v>0</v>
      </c>
      <c r="H69" s="18">
        <v>50000</v>
      </c>
      <c r="I69" s="18">
        <v>50000</v>
      </c>
      <c r="J69" s="135">
        <v>0</v>
      </c>
    </row>
    <row r="70" spans="1:10" ht="12.95" customHeight="1">
      <c r="A70" s="56"/>
      <c r="B70" s="316"/>
      <c r="C70" s="10" t="s">
        <v>355</v>
      </c>
      <c r="D70" s="74"/>
      <c r="E70" s="73"/>
      <c r="F70" s="18">
        <v>0</v>
      </c>
      <c r="G70" s="18">
        <v>0</v>
      </c>
      <c r="H70" s="18">
        <v>10000</v>
      </c>
      <c r="I70" s="18">
        <v>10000</v>
      </c>
      <c r="J70" s="135">
        <v>0</v>
      </c>
    </row>
    <row r="71" spans="1:10" ht="12.95" customHeight="1">
      <c r="A71" s="56"/>
      <c r="B71" s="316"/>
      <c r="C71" s="16" t="s">
        <v>356</v>
      </c>
      <c r="D71" s="74"/>
      <c r="E71" s="73"/>
      <c r="F71" s="18">
        <v>50000</v>
      </c>
      <c r="G71" s="18">
        <v>0</v>
      </c>
      <c r="H71" s="18">
        <v>0</v>
      </c>
      <c r="I71" s="18">
        <v>0</v>
      </c>
      <c r="J71" s="323">
        <v>0</v>
      </c>
    </row>
    <row r="72" spans="1:10" ht="12.95" customHeight="1">
      <c r="A72" s="56"/>
      <c r="B72" s="316"/>
      <c r="C72" s="493" t="s">
        <v>165</v>
      </c>
      <c r="D72" s="494"/>
      <c r="E72" s="149" t="s">
        <v>238</v>
      </c>
      <c r="F72" s="18"/>
      <c r="G72" s="18"/>
      <c r="H72" s="18"/>
      <c r="I72" s="18"/>
      <c r="J72" s="323"/>
    </row>
    <row r="73" spans="1:10" ht="12.95" customHeight="1">
      <c r="A73" s="56"/>
      <c r="B73" s="316"/>
      <c r="C73" s="10" t="s">
        <v>357</v>
      </c>
      <c r="D73" s="74"/>
      <c r="E73" s="73"/>
      <c r="F73" s="18">
        <v>0</v>
      </c>
      <c r="G73" s="18">
        <v>0</v>
      </c>
      <c r="H73" s="18">
        <v>5000</v>
      </c>
      <c r="I73" s="18">
        <v>5000</v>
      </c>
      <c r="J73" s="323">
        <v>0</v>
      </c>
    </row>
    <row r="74" spans="1:10" ht="12.95" customHeight="1">
      <c r="A74" s="56"/>
      <c r="B74" s="316"/>
      <c r="C74" s="10" t="s">
        <v>358</v>
      </c>
      <c r="D74" s="74"/>
      <c r="E74" s="73"/>
      <c r="F74" s="18">
        <v>0</v>
      </c>
      <c r="G74" s="18">
        <v>0</v>
      </c>
      <c r="H74" s="18">
        <v>5000</v>
      </c>
      <c r="I74" s="18">
        <v>5000</v>
      </c>
      <c r="J74" s="323">
        <v>0</v>
      </c>
    </row>
    <row r="75" spans="1:10" ht="12.95" customHeight="1">
      <c r="A75" s="56"/>
      <c r="B75" s="316"/>
      <c r="C75" s="493" t="s">
        <v>162</v>
      </c>
      <c r="D75" s="497"/>
      <c r="E75" s="149" t="s">
        <v>239</v>
      </c>
      <c r="F75" s="18"/>
      <c r="G75" s="18"/>
      <c r="H75" s="18"/>
      <c r="I75" s="18"/>
      <c r="J75" s="18"/>
    </row>
    <row r="76" spans="1:10" ht="12.95" customHeight="1">
      <c r="A76" s="56"/>
      <c r="B76" s="316"/>
      <c r="C76" s="16" t="s">
        <v>359</v>
      </c>
      <c r="D76" s="74"/>
      <c r="E76" s="73"/>
      <c r="F76" s="18">
        <v>30000</v>
      </c>
      <c r="G76" s="18">
        <v>0</v>
      </c>
      <c r="H76" s="18">
        <v>0</v>
      </c>
      <c r="I76" s="18">
        <v>0</v>
      </c>
      <c r="J76" s="135">
        <v>0</v>
      </c>
    </row>
    <row r="77" spans="1:10" ht="12.95" customHeight="1">
      <c r="A77" s="56"/>
      <c r="B77" s="498" t="s">
        <v>137</v>
      </c>
      <c r="C77" s="498"/>
      <c r="D77" s="499"/>
      <c r="E77" s="320"/>
      <c r="F77" s="21">
        <f>SUM(F66:F76)</f>
        <v>80000</v>
      </c>
      <c r="G77" s="21">
        <f>SUM(G66:G76)</f>
        <v>0</v>
      </c>
      <c r="H77" s="21">
        <f>SUM(H69:H76)</f>
        <v>70000</v>
      </c>
      <c r="I77" s="21">
        <f>SUM(I69:I76)</f>
        <v>70000</v>
      </c>
      <c r="J77" s="21">
        <f>SUM(J68:J76)</f>
        <v>12000</v>
      </c>
    </row>
    <row r="78" spans="1:10" ht="12.95" customHeight="1" thickBot="1">
      <c r="A78" s="500" t="s">
        <v>17</v>
      </c>
      <c r="B78" s="501"/>
      <c r="C78" s="501"/>
      <c r="D78" s="502"/>
      <c r="E78" s="46"/>
      <c r="F78" s="314">
        <f>SUM(F33,F64,F77)</f>
        <v>1309663.42</v>
      </c>
      <c r="G78" s="314">
        <f>SUM(G33,G64,G77)</f>
        <v>662604.27</v>
      </c>
      <c r="H78" s="314">
        <f>SUM(H33,H64,H77)</f>
        <v>746350.73</v>
      </c>
      <c r="I78" s="314">
        <f>SUM(I33,I64,I77)</f>
        <v>1408955</v>
      </c>
      <c r="J78" s="457">
        <v>1346859</v>
      </c>
    </row>
    <row r="79" spans="1:10" ht="12.95" customHeight="1" thickTop="1">
      <c r="A79" s="61" t="s">
        <v>29</v>
      </c>
      <c r="E79" s="454" t="s">
        <v>31</v>
      </c>
      <c r="F79" s="117"/>
      <c r="G79" s="117"/>
      <c r="H79" s="117" t="s">
        <v>33</v>
      </c>
      <c r="I79" s="117"/>
      <c r="J79" s="117"/>
    </row>
    <row r="80" spans="1:10" ht="12.95" customHeight="1">
      <c r="E80" s="453"/>
      <c r="F80" s="117"/>
      <c r="G80" s="117"/>
      <c r="H80" s="117"/>
      <c r="I80" s="117"/>
      <c r="J80" s="117"/>
    </row>
    <row r="81" spans="1:10" ht="12.95" customHeight="1">
      <c r="E81" s="453"/>
      <c r="F81" s="117"/>
      <c r="G81" s="117"/>
      <c r="H81" s="117"/>
      <c r="I81" s="117"/>
      <c r="J81" s="117"/>
    </row>
    <row r="82" spans="1:10" ht="12.95" customHeight="1">
      <c r="A82" s="1" t="s">
        <v>76</v>
      </c>
      <c r="B82" s="1"/>
      <c r="E82" s="490" t="s">
        <v>35</v>
      </c>
      <c r="F82" s="490"/>
      <c r="G82" s="490"/>
      <c r="H82" s="492" t="s">
        <v>36</v>
      </c>
      <c r="I82" s="492"/>
      <c r="J82" s="492"/>
    </row>
    <row r="83" spans="1:10" ht="12.95" customHeight="1">
      <c r="A83" s="61" t="s">
        <v>77</v>
      </c>
      <c r="E83" s="507" t="s">
        <v>352</v>
      </c>
      <c r="F83" s="491"/>
      <c r="G83" s="491"/>
      <c r="H83" s="489" t="s">
        <v>425</v>
      </c>
      <c r="I83" s="489"/>
      <c r="J83" s="489"/>
    </row>
  </sheetData>
  <mergeCells count="38">
    <mergeCell ref="A10:D10"/>
    <mergeCell ref="B46:D46"/>
    <mergeCell ref="B48:D48"/>
    <mergeCell ref="B50:D50"/>
    <mergeCell ref="A12:D12"/>
    <mergeCell ref="B13:D13"/>
    <mergeCell ref="C14:D14"/>
    <mergeCell ref="B15:D15"/>
    <mergeCell ref="C16:D16"/>
    <mergeCell ref="B33:D33"/>
    <mergeCell ref="C32:D32"/>
    <mergeCell ref="C47:D47"/>
    <mergeCell ref="C49:D49"/>
    <mergeCell ref="A4:J4"/>
    <mergeCell ref="A5:J5"/>
    <mergeCell ref="A6:D6"/>
    <mergeCell ref="G7:I7"/>
    <mergeCell ref="J7:J8"/>
    <mergeCell ref="E8:E9"/>
    <mergeCell ref="I8:I9"/>
    <mergeCell ref="A9:D9"/>
    <mergeCell ref="C51:D51"/>
    <mergeCell ref="C53:D53"/>
    <mergeCell ref="C54:D54"/>
    <mergeCell ref="C55:D55"/>
    <mergeCell ref="B57:D57"/>
    <mergeCell ref="B52:D52"/>
    <mergeCell ref="E82:G82"/>
    <mergeCell ref="H82:J82"/>
    <mergeCell ref="E83:G83"/>
    <mergeCell ref="H83:J83"/>
    <mergeCell ref="C58:D58"/>
    <mergeCell ref="A78:D78"/>
    <mergeCell ref="A65:D65"/>
    <mergeCell ref="B66:D66"/>
    <mergeCell ref="C72:D72"/>
    <mergeCell ref="C75:D75"/>
    <mergeCell ref="B77:D77"/>
  </mergeCells>
  <pageMargins left="1.22" right="0.3" top="0.51" bottom="0.11" header="0" footer="0"/>
  <pageSetup paperSize="256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J70"/>
  <sheetViews>
    <sheetView topLeftCell="A34" workbookViewId="0">
      <selection activeCell="F34" sqref="F34"/>
    </sheetView>
  </sheetViews>
  <sheetFormatPr defaultRowHeight="14.1" customHeight="1"/>
  <cols>
    <col min="1" max="1" width="3.28515625" style="61" customWidth="1"/>
    <col min="2" max="2" width="3.5703125" style="61" customWidth="1"/>
    <col min="3" max="3" width="2.85546875" style="61" customWidth="1"/>
    <col min="4" max="4" width="41.28515625" style="61" customWidth="1"/>
    <col min="5" max="5" width="16.140625" style="61" customWidth="1"/>
    <col min="6" max="6" width="16" style="32" customWidth="1"/>
    <col min="7" max="7" width="16.28515625" style="32" customWidth="1"/>
    <col min="8" max="8" width="16" style="32" customWidth="1"/>
    <col min="9" max="9" width="15.85546875" style="32" customWidth="1"/>
    <col min="10" max="10" width="16.140625" style="32" customWidth="1"/>
    <col min="11" max="16384" width="9.140625" style="61"/>
  </cols>
  <sheetData>
    <row r="1" spans="1:10" ht="14.1" customHeight="1">
      <c r="J1" s="394" t="s">
        <v>308</v>
      </c>
    </row>
    <row r="2" spans="1:10" ht="14.1" customHeight="1">
      <c r="A2" s="61" t="s">
        <v>0</v>
      </c>
      <c r="J2" s="62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491" t="s">
        <v>68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525" t="s">
        <v>103</v>
      </c>
      <c r="B6" s="525"/>
      <c r="C6" s="525"/>
      <c r="D6" s="525"/>
    </row>
    <row r="7" spans="1:10" ht="14.1" customHeight="1">
      <c r="A7" s="63"/>
      <c r="B7" s="44"/>
      <c r="C7" s="44"/>
      <c r="D7" s="64"/>
      <c r="E7" s="195"/>
      <c r="F7" s="191"/>
      <c r="G7" s="517" t="s">
        <v>21</v>
      </c>
      <c r="H7" s="517"/>
      <c r="I7" s="517"/>
      <c r="J7" s="518" t="s">
        <v>26</v>
      </c>
    </row>
    <row r="8" spans="1:10" ht="14.1" customHeight="1">
      <c r="A8" s="193"/>
      <c r="B8" s="190"/>
      <c r="C8" s="190"/>
      <c r="D8" s="194"/>
      <c r="E8" s="520" t="s">
        <v>18</v>
      </c>
      <c r="F8" s="192" t="s">
        <v>19</v>
      </c>
      <c r="G8" s="192" t="s">
        <v>22</v>
      </c>
      <c r="H8" s="192" t="s">
        <v>23</v>
      </c>
      <c r="I8" s="521" t="s">
        <v>24</v>
      </c>
      <c r="J8" s="519"/>
    </row>
    <row r="9" spans="1:10" ht="14.1" customHeight="1">
      <c r="A9" s="523" t="s">
        <v>2</v>
      </c>
      <c r="B9" s="509"/>
      <c r="C9" s="509"/>
      <c r="D9" s="524"/>
      <c r="E9" s="520"/>
      <c r="F9" s="192" t="s">
        <v>20</v>
      </c>
      <c r="G9" s="192" t="s">
        <v>20</v>
      </c>
      <c r="H9" s="192" t="s">
        <v>25</v>
      </c>
      <c r="I9" s="522"/>
      <c r="J9" s="192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225">
        <v>3</v>
      </c>
      <c r="G10" s="225">
        <v>4</v>
      </c>
      <c r="H10" s="225">
        <v>5</v>
      </c>
      <c r="I10" s="225">
        <v>6</v>
      </c>
      <c r="J10" s="225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33" t="s">
        <v>118</v>
      </c>
      <c r="F13" s="28">
        <v>950901</v>
      </c>
      <c r="G13" s="28">
        <v>532298</v>
      </c>
      <c r="H13" s="28">
        <v>693502</v>
      </c>
      <c r="I13" s="28">
        <f>SUM(G13:H13)</f>
        <v>1225800</v>
      </c>
      <c r="J13" s="28">
        <v>1314012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SUM(F16:F23)</f>
        <v>276163.5</v>
      </c>
      <c r="G14" s="28">
        <f t="shared" ref="G14:J14" si="0">SUM(G16:G23)</f>
        <v>183211</v>
      </c>
      <c r="H14" s="28">
        <f t="shared" si="0"/>
        <v>214089</v>
      </c>
      <c r="I14" s="28">
        <f t="shared" si="0"/>
        <v>397300</v>
      </c>
      <c r="J14" s="28">
        <f t="shared" si="0"/>
        <v>429002</v>
      </c>
    </row>
    <row r="15" spans="1:10" ht="14.1" customHeight="1">
      <c r="A15" s="48"/>
      <c r="B15" s="47"/>
      <c r="C15" s="504" t="s">
        <v>6</v>
      </c>
      <c r="D15" s="497"/>
      <c r="E15" s="233" t="s">
        <v>119</v>
      </c>
      <c r="F15" s="28">
        <v>96000</v>
      </c>
      <c r="G15" s="28">
        <v>46000</v>
      </c>
      <c r="H15" s="28">
        <v>74000</v>
      </c>
      <c r="I15" s="28">
        <f t="shared" ref="I15:I23" si="1">SUM(G15:H15)</f>
        <v>120000</v>
      </c>
      <c r="J15" s="28">
        <v>144000</v>
      </c>
    </row>
    <row r="16" spans="1:10" ht="14.1" customHeight="1">
      <c r="A16" s="48"/>
      <c r="B16" s="47"/>
      <c r="C16" s="469" t="s">
        <v>183</v>
      </c>
      <c r="D16" s="470"/>
      <c r="E16" s="473" t="s">
        <v>198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4.1" customHeight="1">
      <c r="A17" s="48"/>
      <c r="B17" s="47"/>
      <c r="C17" s="469" t="s">
        <v>184</v>
      </c>
      <c r="D17" s="470"/>
      <c r="E17" s="473" t="s">
        <v>199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0" ht="14.1" customHeight="1">
      <c r="A18" s="48"/>
      <c r="B18" s="47"/>
      <c r="C18" s="469" t="s">
        <v>185</v>
      </c>
      <c r="D18" s="470"/>
      <c r="E18" s="473" t="s">
        <v>200</v>
      </c>
      <c r="F18" s="31">
        <v>20000</v>
      </c>
      <c r="G18" s="31">
        <v>20000</v>
      </c>
      <c r="H18" s="31">
        <v>5000</v>
      </c>
      <c r="I18" s="31">
        <f t="shared" si="1"/>
        <v>25000</v>
      </c>
      <c r="J18" s="31">
        <v>30000</v>
      </c>
    </row>
    <row r="19" spans="1:10" ht="14.1" customHeight="1">
      <c r="A19" s="48"/>
      <c r="B19" s="47"/>
      <c r="C19" s="469" t="s">
        <v>188</v>
      </c>
      <c r="D19" s="470"/>
      <c r="E19" s="473" t="s">
        <v>203</v>
      </c>
      <c r="F19" s="31">
        <v>8000</v>
      </c>
      <c r="G19" s="31">
        <v>8000</v>
      </c>
      <c r="H19" s="31">
        <v>0</v>
      </c>
      <c r="I19" s="31">
        <f t="shared" si="1"/>
        <v>8000</v>
      </c>
      <c r="J19" s="31">
        <v>0</v>
      </c>
    </row>
    <row r="20" spans="1:10" ht="14.1" customHeight="1">
      <c r="A20" s="48"/>
      <c r="B20" s="47"/>
      <c r="C20" s="469" t="s">
        <v>192</v>
      </c>
      <c r="D20" s="470"/>
      <c r="E20" s="473" t="s">
        <v>205</v>
      </c>
      <c r="F20" s="31">
        <v>15000</v>
      </c>
      <c r="G20" s="31">
        <v>0</v>
      </c>
      <c r="H20" s="31">
        <v>0</v>
      </c>
      <c r="I20" s="31">
        <f t="shared" si="1"/>
        <v>0</v>
      </c>
      <c r="J20" s="31">
        <v>0</v>
      </c>
    </row>
    <row r="21" spans="1:10" ht="14.1" customHeight="1">
      <c r="A21" s="48"/>
      <c r="B21" s="47"/>
      <c r="C21" s="469" t="s">
        <v>191</v>
      </c>
      <c r="D21" s="470"/>
      <c r="E21" s="473" t="s">
        <v>207</v>
      </c>
      <c r="F21" s="31">
        <v>78163.5</v>
      </c>
      <c r="G21" s="31">
        <v>0</v>
      </c>
      <c r="H21" s="31">
        <v>102150</v>
      </c>
      <c r="I21" s="31">
        <f t="shared" si="1"/>
        <v>102150</v>
      </c>
      <c r="J21" s="31">
        <v>109501</v>
      </c>
    </row>
    <row r="22" spans="1:10" ht="14.1" customHeight="1">
      <c r="A22" s="48"/>
      <c r="B22" s="47"/>
      <c r="C22" s="469" t="s">
        <v>322</v>
      </c>
      <c r="D22" s="470"/>
      <c r="E22" s="473" t="s">
        <v>207</v>
      </c>
      <c r="F22" s="31">
        <v>0</v>
      </c>
      <c r="G22" s="31">
        <v>80211</v>
      </c>
      <c r="H22" s="31">
        <v>21939</v>
      </c>
      <c r="I22" s="31">
        <f t="shared" si="1"/>
        <v>102150</v>
      </c>
      <c r="J22" s="31">
        <v>109501</v>
      </c>
    </row>
    <row r="23" spans="1:10" ht="14.1" customHeight="1">
      <c r="A23" s="48"/>
      <c r="B23" s="47"/>
      <c r="C23" s="469" t="s">
        <v>193</v>
      </c>
      <c r="D23" s="470"/>
      <c r="E23" s="473" t="s">
        <v>208</v>
      </c>
      <c r="F23" s="31">
        <v>20000</v>
      </c>
      <c r="G23" s="31">
        <v>7500</v>
      </c>
      <c r="H23" s="31">
        <v>17500</v>
      </c>
      <c r="I23" s="31">
        <f t="shared" si="1"/>
        <v>25000</v>
      </c>
      <c r="J23" s="31">
        <v>45000</v>
      </c>
    </row>
    <row r="24" spans="1:10" ht="14.1" customHeight="1">
      <c r="A24" s="48"/>
      <c r="B24" s="49" t="s">
        <v>97</v>
      </c>
      <c r="C24" s="49"/>
      <c r="D24" s="50"/>
      <c r="E24" s="149" t="s">
        <v>209</v>
      </c>
      <c r="F24" s="28">
        <f>SUM(F25:F28)</f>
        <v>148454.70000000001</v>
      </c>
      <c r="G24" s="28">
        <f t="shared" ref="G24:J24" si="2">SUM(G25:G28)</f>
        <v>82419.540000000008</v>
      </c>
      <c r="H24" s="28">
        <f t="shared" si="2"/>
        <v>109311.45999999999</v>
      </c>
      <c r="I24" s="28">
        <f t="shared" si="2"/>
        <v>191731</v>
      </c>
      <c r="J24" s="28">
        <f t="shared" si="2"/>
        <v>205207</v>
      </c>
    </row>
    <row r="25" spans="1:10" ht="14.1" customHeight="1">
      <c r="A25" s="48"/>
      <c r="B25" s="47"/>
      <c r="C25" s="212" t="s">
        <v>194</v>
      </c>
      <c r="D25" s="210"/>
      <c r="E25" s="149" t="s">
        <v>210</v>
      </c>
      <c r="F25" s="31">
        <v>114265.36</v>
      </c>
      <c r="G25" s="31">
        <v>63875.76</v>
      </c>
      <c r="H25" s="31">
        <v>83225.240000000005</v>
      </c>
      <c r="I25" s="18">
        <f>SUM(G25:H25)</f>
        <v>147101</v>
      </c>
      <c r="J25" s="18">
        <v>157684</v>
      </c>
    </row>
    <row r="26" spans="1:10" ht="14.1" customHeight="1">
      <c r="A26" s="48"/>
      <c r="B26" s="47"/>
      <c r="C26" s="212" t="s">
        <v>195</v>
      </c>
      <c r="D26" s="210"/>
      <c r="E26" s="149" t="s">
        <v>211</v>
      </c>
      <c r="F26" s="31">
        <v>19018.02</v>
      </c>
      <c r="G26" s="31">
        <v>10645.96</v>
      </c>
      <c r="H26" s="31">
        <v>13874.04</v>
      </c>
      <c r="I26" s="18">
        <f>SUM(G26:H26)</f>
        <v>24520</v>
      </c>
      <c r="J26" s="18">
        <v>26283</v>
      </c>
    </row>
    <row r="27" spans="1:10" ht="14.1" customHeight="1">
      <c r="A27" s="48"/>
      <c r="B27" s="47"/>
      <c r="C27" s="212" t="s">
        <v>196</v>
      </c>
      <c r="D27" s="210"/>
      <c r="E27" s="149" t="s">
        <v>215</v>
      </c>
      <c r="F27" s="31">
        <v>10550</v>
      </c>
      <c r="G27" s="31">
        <v>5587.5</v>
      </c>
      <c r="H27" s="31">
        <v>8662.5</v>
      </c>
      <c r="I27" s="18">
        <f>SUM(G27:H27)</f>
        <v>14250</v>
      </c>
      <c r="J27" s="18">
        <v>14400</v>
      </c>
    </row>
    <row r="28" spans="1:10" ht="14.1" customHeight="1">
      <c r="A28" s="48"/>
      <c r="B28" s="47"/>
      <c r="C28" s="212" t="s">
        <v>197</v>
      </c>
      <c r="D28" s="210"/>
      <c r="E28" s="149" t="s">
        <v>212</v>
      </c>
      <c r="F28" s="31">
        <v>4621.32</v>
      </c>
      <c r="G28" s="31">
        <v>2310.3200000000002</v>
      </c>
      <c r="H28" s="31">
        <v>3549.68</v>
      </c>
      <c r="I28" s="18">
        <f>SUM(G28:H28)</f>
        <v>5860</v>
      </c>
      <c r="J28" s="18">
        <v>6840</v>
      </c>
    </row>
    <row r="29" spans="1:10" ht="14.1" customHeight="1">
      <c r="A29" s="48"/>
      <c r="B29" s="231" t="s">
        <v>7</v>
      </c>
      <c r="C29" s="230"/>
      <c r="E29" s="149" t="s">
        <v>216</v>
      </c>
      <c r="F29" s="18"/>
      <c r="G29" s="18"/>
      <c r="H29" s="18"/>
      <c r="I29" s="18"/>
      <c r="J29" s="18"/>
    </row>
    <row r="30" spans="1:10" ht="14.1" customHeight="1">
      <c r="A30" s="48"/>
      <c r="B30" s="49"/>
      <c r="C30" s="232" t="s">
        <v>7</v>
      </c>
      <c r="D30" s="230"/>
      <c r="E30" s="149" t="s">
        <v>212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495" t="s">
        <v>333</v>
      </c>
      <c r="D31" s="494"/>
      <c r="E31" s="149"/>
      <c r="F31" s="31">
        <v>80112</v>
      </c>
      <c r="G31" s="31">
        <v>0</v>
      </c>
      <c r="H31" s="31">
        <v>25000</v>
      </c>
      <c r="I31" s="31">
        <f>SUM(G31:H31)</f>
        <v>25000</v>
      </c>
      <c r="J31" s="31">
        <v>30000</v>
      </c>
    </row>
    <row r="32" spans="1:10" ht="14.1" customHeight="1">
      <c r="A32" s="48"/>
      <c r="B32" s="498" t="s">
        <v>135</v>
      </c>
      <c r="C32" s="498"/>
      <c r="D32" s="499"/>
      <c r="E32" s="220"/>
      <c r="F32" s="21">
        <f>SUM(F13,F14,F15,F24,F31)</f>
        <v>1551631.2</v>
      </c>
      <c r="G32" s="21">
        <f>SUM(G13,G14,G15,G24,G31)</f>
        <v>843928.54</v>
      </c>
      <c r="H32" s="21">
        <f>SUM(H13,H14,H15,H24,H31)</f>
        <v>1115902.46</v>
      </c>
      <c r="I32" s="21">
        <f>SUM(I13,I14,I15,I24,I31)</f>
        <v>1959831</v>
      </c>
      <c r="J32" s="21">
        <f>SUM(J13,J14,J15,J24,J31)</f>
        <v>2122221</v>
      </c>
    </row>
    <row r="33" spans="1:10" s="29" customFormat="1" ht="14.1" customHeight="1">
      <c r="A33" s="376"/>
      <c r="B33" s="152"/>
      <c r="C33" s="152"/>
      <c r="D33" s="152"/>
      <c r="E33" s="44"/>
      <c r="F33" s="389"/>
      <c r="G33" s="389"/>
      <c r="H33" s="389"/>
      <c r="I33" s="389"/>
      <c r="J33" s="389"/>
    </row>
    <row r="34" spans="1:10" s="29" customFormat="1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s="29" customFormat="1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s="29" customFormat="1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s="29" customFormat="1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s="29" customFormat="1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s="29" customFormat="1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s="29" customFormat="1" ht="14.1" customHeight="1">
      <c r="A40" s="49"/>
      <c r="B40" s="349"/>
      <c r="C40" s="349"/>
      <c r="D40" s="349"/>
      <c r="E40" s="352"/>
      <c r="F40" s="160"/>
      <c r="G40" s="160"/>
      <c r="H40" s="160"/>
      <c r="I40" s="160"/>
      <c r="J40" s="394" t="s">
        <v>304</v>
      </c>
    </row>
    <row r="41" spans="1:10" ht="14.1" customHeight="1">
      <c r="A41" s="382" t="s">
        <v>8</v>
      </c>
      <c r="B41" s="161"/>
      <c r="C41" s="111"/>
      <c r="D41" s="391"/>
      <c r="E41" s="356"/>
      <c r="F41" s="20"/>
      <c r="G41" s="20"/>
      <c r="H41" s="20"/>
      <c r="I41" s="20"/>
      <c r="J41" s="20"/>
    </row>
    <row r="42" spans="1:10" ht="14.1" customHeight="1">
      <c r="A42" s="15"/>
      <c r="B42" s="493" t="s">
        <v>9</v>
      </c>
      <c r="C42" s="504"/>
      <c r="D42" s="497"/>
      <c r="E42" s="149" t="s">
        <v>175</v>
      </c>
      <c r="F42" s="18"/>
      <c r="G42" s="18"/>
      <c r="H42" s="18"/>
      <c r="I42" s="18"/>
      <c r="J42" s="18"/>
    </row>
    <row r="43" spans="1:10" ht="14.1" customHeight="1">
      <c r="A43" s="15"/>
      <c r="B43" s="234"/>
      <c r="C43" s="495" t="s">
        <v>9</v>
      </c>
      <c r="D43" s="497"/>
      <c r="E43" s="149" t="s">
        <v>168</v>
      </c>
      <c r="F43" s="18">
        <v>56650</v>
      </c>
      <c r="G43" s="18">
        <v>38170</v>
      </c>
      <c r="H43" s="18">
        <v>61830</v>
      </c>
      <c r="I43" s="18">
        <f>SUM(G43:H43)</f>
        <v>100000</v>
      </c>
      <c r="J43" s="18">
        <v>120000</v>
      </c>
    </row>
    <row r="44" spans="1:10" ht="14.1" customHeight="1">
      <c r="A44" s="15"/>
      <c r="B44" s="493" t="s">
        <v>10</v>
      </c>
      <c r="C44" s="504"/>
      <c r="D44" s="497"/>
      <c r="E44" s="149" t="s">
        <v>176</v>
      </c>
      <c r="F44" s="18"/>
      <c r="G44" s="18"/>
      <c r="H44" s="18"/>
      <c r="I44" s="18"/>
      <c r="J44" s="18"/>
    </row>
    <row r="45" spans="1:10" ht="14.1" customHeight="1">
      <c r="A45" s="15"/>
      <c r="B45" s="189"/>
      <c r="C45" s="493" t="s">
        <v>61</v>
      </c>
      <c r="D45" s="497"/>
      <c r="E45" s="149" t="s">
        <v>169</v>
      </c>
      <c r="F45" s="18">
        <v>87479.58</v>
      </c>
      <c r="G45" s="18">
        <v>19704</v>
      </c>
      <c r="H45" s="18">
        <v>50296</v>
      </c>
      <c r="I45" s="18">
        <f>SUM(G45:H45)</f>
        <v>70000</v>
      </c>
      <c r="J45" s="18">
        <v>80000</v>
      </c>
    </row>
    <row r="46" spans="1:10" ht="14.1" customHeight="1">
      <c r="A46" s="15"/>
      <c r="B46" s="493" t="s">
        <v>11</v>
      </c>
      <c r="C46" s="504"/>
      <c r="D46" s="497"/>
      <c r="E46" s="149" t="s">
        <v>177</v>
      </c>
      <c r="F46" s="18"/>
      <c r="G46" s="18"/>
      <c r="H46" s="18"/>
      <c r="I46" s="18"/>
      <c r="J46" s="18"/>
    </row>
    <row r="47" spans="1:10" ht="14.1" customHeight="1">
      <c r="A47" s="15"/>
      <c r="B47" s="189"/>
      <c r="C47" s="493" t="s">
        <v>38</v>
      </c>
      <c r="D47" s="497"/>
      <c r="E47" s="149" t="s">
        <v>170</v>
      </c>
      <c r="F47" s="18">
        <v>30879.05</v>
      </c>
      <c r="G47" s="18">
        <v>15918.78</v>
      </c>
      <c r="H47" s="18">
        <v>19081.22</v>
      </c>
      <c r="I47" s="18">
        <f>SUM(G47:H47)</f>
        <v>35000</v>
      </c>
      <c r="J47" s="18">
        <v>40000</v>
      </c>
    </row>
    <row r="48" spans="1:10" ht="14.1" customHeight="1">
      <c r="A48" s="15"/>
      <c r="B48" s="493" t="s">
        <v>113</v>
      </c>
      <c r="C48" s="504"/>
      <c r="D48" s="497"/>
      <c r="E48" s="149" t="s">
        <v>179</v>
      </c>
      <c r="F48" s="28">
        <f>SUM(F49:F50)</f>
        <v>47133.4</v>
      </c>
      <c r="G48" s="28">
        <f>SUM(G49:G50)</f>
        <v>21922</v>
      </c>
      <c r="H48" s="28">
        <f>SUM(H49:H50)</f>
        <v>21278</v>
      </c>
      <c r="I48" s="28">
        <f>SUM(G48:H48)</f>
        <v>43200</v>
      </c>
      <c r="J48" s="28">
        <f>SUM(J49:J50)</f>
        <v>43200</v>
      </c>
    </row>
    <row r="49" spans="1:10" ht="14.1" customHeight="1">
      <c r="A49" s="15"/>
      <c r="B49" s="189"/>
      <c r="C49" s="493" t="s">
        <v>148</v>
      </c>
      <c r="D49" s="497"/>
      <c r="E49" s="149" t="s">
        <v>173</v>
      </c>
      <c r="F49" s="197">
        <v>21501.4</v>
      </c>
      <c r="G49" s="197">
        <v>9826</v>
      </c>
      <c r="H49" s="197">
        <v>11774</v>
      </c>
      <c r="I49" s="18">
        <v>0</v>
      </c>
      <c r="J49" s="18">
        <v>21600</v>
      </c>
    </row>
    <row r="50" spans="1:10" ht="14.1" customHeight="1">
      <c r="A50" s="15"/>
      <c r="B50" s="189"/>
      <c r="C50" s="493" t="s">
        <v>166</v>
      </c>
      <c r="D50" s="497"/>
      <c r="E50" s="149" t="s">
        <v>174</v>
      </c>
      <c r="F50" s="197">
        <v>25632</v>
      </c>
      <c r="G50" s="197">
        <v>12096</v>
      </c>
      <c r="H50" s="197">
        <v>9504</v>
      </c>
      <c r="I50" s="18">
        <v>0</v>
      </c>
      <c r="J50" s="18">
        <v>21600</v>
      </c>
    </row>
    <row r="51" spans="1:10" ht="14.1" customHeight="1">
      <c r="A51" s="15"/>
      <c r="B51" s="493" t="s">
        <v>14</v>
      </c>
      <c r="C51" s="493"/>
      <c r="D51" s="494"/>
      <c r="E51" s="149" t="s">
        <v>221</v>
      </c>
      <c r="F51" s="18"/>
      <c r="G51" s="18"/>
      <c r="H51" s="18"/>
      <c r="I51" s="18"/>
      <c r="J51" s="18"/>
    </row>
    <row r="52" spans="1:10" ht="14.1" customHeight="1">
      <c r="A52" s="15"/>
      <c r="B52" s="189"/>
      <c r="C52" s="495" t="s">
        <v>167</v>
      </c>
      <c r="D52" s="497"/>
      <c r="E52" s="149" t="s">
        <v>223</v>
      </c>
      <c r="F52" s="18">
        <v>6209</v>
      </c>
      <c r="G52" s="18">
        <v>820</v>
      </c>
      <c r="H52" s="18">
        <v>9180</v>
      </c>
      <c r="I52" s="18">
        <f>SUM(G52:H52)</f>
        <v>10000</v>
      </c>
      <c r="J52" s="18">
        <v>10000</v>
      </c>
    </row>
    <row r="53" spans="1:10" ht="14.1" customHeight="1">
      <c r="A53" s="15"/>
      <c r="B53" s="493" t="s">
        <v>115</v>
      </c>
      <c r="C53" s="493"/>
      <c r="D53" s="494"/>
      <c r="E53" s="149" t="s">
        <v>227</v>
      </c>
      <c r="F53" s="18"/>
      <c r="G53" s="18"/>
      <c r="H53" s="18"/>
      <c r="I53" s="18"/>
      <c r="J53" s="18"/>
    </row>
    <row r="54" spans="1:10" ht="14.1" customHeight="1">
      <c r="A54" s="15"/>
      <c r="B54" s="234"/>
      <c r="C54" s="493" t="s">
        <v>115</v>
      </c>
      <c r="D54" s="497"/>
      <c r="E54" s="149" t="s">
        <v>234</v>
      </c>
      <c r="F54" s="18">
        <v>21704.5</v>
      </c>
      <c r="G54" s="18">
        <v>16950</v>
      </c>
      <c r="H54" s="18">
        <v>13050</v>
      </c>
      <c r="I54" s="18">
        <f>SUM(G54:H54)</f>
        <v>30000</v>
      </c>
      <c r="J54" s="18">
        <v>30000</v>
      </c>
    </row>
    <row r="55" spans="1:10" ht="14.1" customHeight="1">
      <c r="A55" s="15"/>
      <c r="B55" s="498" t="s">
        <v>136</v>
      </c>
      <c r="C55" s="498"/>
      <c r="D55" s="499"/>
      <c r="E55" s="196"/>
      <c r="F55" s="21">
        <f>SUM(F43,F45,F47,F48,F52,F54)</f>
        <v>250055.53</v>
      </c>
      <c r="G55" s="21">
        <f>SUM(G43,G45,G47,G48,G52,G54)</f>
        <v>113484.78</v>
      </c>
      <c r="H55" s="21">
        <f>SUM(H43,H45,H47,H48,H52,H54)</f>
        <v>174715.22</v>
      </c>
      <c r="I55" s="21">
        <f>SUM(I43,I45,I47,I48,I52,I54)</f>
        <v>288200</v>
      </c>
      <c r="J55" s="21">
        <f>SUM(J43,J45,J47,J48,J52,J54)</f>
        <v>323200</v>
      </c>
    </row>
    <row r="56" spans="1:10" ht="14.1" customHeight="1">
      <c r="A56" s="15"/>
      <c r="B56" s="17"/>
      <c r="C56" s="29"/>
      <c r="D56" s="74"/>
      <c r="E56" s="196"/>
      <c r="F56" s="21"/>
      <c r="G56" s="21"/>
      <c r="H56" s="21"/>
      <c r="I56" s="21"/>
      <c r="J56" s="21"/>
    </row>
    <row r="57" spans="1:10" s="47" customFormat="1" ht="14.1" customHeight="1">
      <c r="A57" s="503" t="s">
        <v>16</v>
      </c>
      <c r="B57" s="498"/>
      <c r="C57" s="498"/>
      <c r="D57" s="499"/>
      <c r="E57" s="196"/>
      <c r="F57" s="55"/>
      <c r="G57" s="55"/>
      <c r="H57" s="55"/>
      <c r="I57" s="55"/>
      <c r="J57" s="55"/>
    </row>
    <row r="58" spans="1:10" s="47" customFormat="1" ht="14.1" customHeight="1">
      <c r="A58" s="56"/>
      <c r="B58" s="504" t="s">
        <v>133</v>
      </c>
      <c r="C58" s="504"/>
      <c r="D58" s="497"/>
      <c r="E58" s="149" t="s">
        <v>235</v>
      </c>
      <c r="F58" s="150"/>
      <c r="G58" s="150"/>
      <c r="H58" s="150"/>
      <c r="I58" s="150"/>
      <c r="J58" s="150"/>
    </row>
    <row r="59" spans="1:10" s="47" customFormat="1" ht="14.1" customHeight="1">
      <c r="A59" s="56"/>
      <c r="B59" s="237"/>
      <c r="C59" s="551" t="s">
        <v>161</v>
      </c>
      <c r="D59" s="552"/>
      <c r="E59" s="149" t="s">
        <v>237</v>
      </c>
      <c r="F59" s="150">
        <v>0</v>
      </c>
      <c r="G59" s="150">
        <v>43995</v>
      </c>
      <c r="H59" s="150">
        <v>6005</v>
      </c>
      <c r="I59" s="150">
        <f>SUM(G59:H59)</f>
        <v>50000</v>
      </c>
      <c r="J59" s="150">
        <v>0</v>
      </c>
    </row>
    <row r="60" spans="1:10" s="47" customFormat="1" ht="14.1" customHeight="1">
      <c r="A60" s="56"/>
      <c r="B60" s="237"/>
      <c r="C60" s="493" t="s">
        <v>303</v>
      </c>
      <c r="D60" s="494"/>
      <c r="E60" s="448" t="s">
        <v>247</v>
      </c>
      <c r="F60" s="150">
        <v>49000</v>
      </c>
      <c r="G60" s="150">
        <v>0</v>
      </c>
      <c r="H60" s="150">
        <v>0</v>
      </c>
      <c r="I60" s="150">
        <v>0</v>
      </c>
      <c r="J60" s="150">
        <v>0</v>
      </c>
    </row>
    <row r="61" spans="1:10" s="47" customFormat="1" ht="14.1" customHeight="1">
      <c r="A61" s="56"/>
      <c r="B61" s="316"/>
      <c r="C61" s="456" t="s">
        <v>361</v>
      </c>
      <c r="D61" s="319"/>
      <c r="E61" s="149" t="s">
        <v>369</v>
      </c>
      <c r="F61" s="150">
        <v>0</v>
      </c>
      <c r="G61" s="150">
        <v>0</v>
      </c>
      <c r="H61" s="150">
        <v>0</v>
      </c>
      <c r="I61" s="150">
        <v>0</v>
      </c>
      <c r="J61" s="150">
        <v>50000</v>
      </c>
    </row>
    <row r="62" spans="1:10" ht="14.1" customHeight="1">
      <c r="A62" s="56"/>
      <c r="B62" s="316"/>
      <c r="C62" s="456" t="s">
        <v>360</v>
      </c>
      <c r="D62" s="317"/>
      <c r="E62" s="149" t="s">
        <v>406</v>
      </c>
      <c r="F62" s="18">
        <v>0</v>
      </c>
      <c r="G62" s="18">
        <v>43995</v>
      </c>
      <c r="H62" s="18">
        <v>6005</v>
      </c>
      <c r="I62" s="18">
        <f>SUM(G62:H62)</f>
        <v>50000</v>
      </c>
      <c r="J62" s="18">
        <v>0</v>
      </c>
    </row>
    <row r="63" spans="1:10" s="47" customFormat="1" ht="14.1" customHeight="1">
      <c r="A63" s="56"/>
      <c r="B63" s="498" t="s">
        <v>137</v>
      </c>
      <c r="C63" s="498"/>
      <c r="D63" s="499"/>
      <c r="E63" s="196"/>
      <c r="F63" s="55">
        <f>SUM(F59:F60)</f>
        <v>49000</v>
      </c>
      <c r="G63" s="55">
        <f>SUM(G59:G60)</f>
        <v>43995</v>
      </c>
      <c r="H63" s="55">
        <f>SUM(H59:H60)</f>
        <v>6005</v>
      </c>
      <c r="I63" s="55">
        <f>SUM(G63:H63)</f>
        <v>50000</v>
      </c>
      <c r="J63" s="55">
        <f>SUM(J61)</f>
        <v>50000</v>
      </c>
    </row>
    <row r="64" spans="1:10" s="47" customFormat="1" ht="14.1" customHeight="1" thickBot="1">
      <c r="A64" s="500" t="s">
        <v>17</v>
      </c>
      <c r="B64" s="501"/>
      <c r="C64" s="501"/>
      <c r="D64" s="502"/>
      <c r="E64" s="46"/>
      <c r="F64" s="314">
        <f>SUM(F63,F55,F32)</f>
        <v>1850686.73</v>
      </c>
      <c r="G64" s="314">
        <f>SUM(G63,G55,G32)</f>
        <v>1001408.3200000001</v>
      </c>
      <c r="H64" s="314">
        <f>SUM(H63,H55,H32)</f>
        <v>1296622.68</v>
      </c>
      <c r="I64" s="314">
        <f>SUM(I63,I55,I32)</f>
        <v>2298031</v>
      </c>
      <c r="J64" s="314">
        <f>SUM(J63,J55,J32)</f>
        <v>2495421</v>
      </c>
    </row>
    <row r="65" spans="1:10" ht="14.1" customHeight="1" thickTop="1">
      <c r="A65" s="161"/>
      <c r="B65" s="17"/>
      <c r="C65" s="29"/>
      <c r="D65" s="29"/>
      <c r="E65" s="190"/>
      <c r="F65" s="160"/>
      <c r="G65" s="160"/>
      <c r="H65" s="160"/>
      <c r="I65" s="160"/>
      <c r="J65" s="162"/>
    </row>
    <row r="66" spans="1:10" ht="14.1" customHeight="1">
      <c r="A66" s="61" t="s">
        <v>29</v>
      </c>
      <c r="E66" s="454" t="s">
        <v>31</v>
      </c>
      <c r="F66" s="117"/>
      <c r="G66" s="117"/>
      <c r="H66" s="117" t="s">
        <v>33</v>
      </c>
      <c r="I66" s="117"/>
      <c r="J66" s="117"/>
    </row>
    <row r="67" spans="1:10" ht="14.1" customHeight="1">
      <c r="E67" s="453"/>
      <c r="F67" s="117"/>
      <c r="G67" s="117"/>
      <c r="H67" s="117"/>
      <c r="I67" s="117"/>
      <c r="J67" s="117"/>
    </row>
    <row r="68" spans="1:10" ht="14.1" customHeight="1">
      <c r="E68" s="453"/>
      <c r="F68" s="117"/>
      <c r="G68" s="117"/>
      <c r="H68" s="117"/>
      <c r="I68" s="117"/>
      <c r="J68" s="117"/>
    </row>
    <row r="69" spans="1:10" ht="14.1" customHeight="1">
      <c r="A69" s="1" t="s">
        <v>78</v>
      </c>
      <c r="B69" s="1"/>
      <c r="E69" s="490" t="s">
        <v>35</v>
      </c>
      <c r="F69" s="490"/>
      <c r="G69" s="490"/>
      <c r="H69" s="492" t="s">
        <v>36</v>
      </c>
      <c r="I69" s="492"/>
      <c r="J69" s="492"/>
    </row>
    <row r="70" spans="1:10" ht="14.1" customHeight="1">
      <c r="A70" s="61" t="s">
        <v>79</v>
      </c>
      <c r="E70" s="507" t="s">
        <v>352</v>
      </c>
      <c r="F70" s="491"/>
      <c r="G70" s="491"/>
      <c r="H70" s="489" t="s">
        <v>425</v>
      </c>
      <c r="I70" s="489"/>
      <c r="J70" s="489"/>
    </row>
  </sheetData>
  <mergeCells count="40">
    <mergeCell ref="A3:J3"/>
    <mergeCell ref="A4:J4"/>
    <mergeCell ref="A6:D6"/>
    <mergeCell ref="G7:I7"/>
    <mergeCell ref="J7:J8"/>
    <mergeCell ref="E8:E9"/>
    <mergeCell ref="I8:I9"/>
    <mergeCell ref="A9:D9"/>
    <mergeCell ref="B46:D46"/>
    <mergeCell ref="C45:D45"/>
    <mergeCell ref="A10:D10"/>
    <mergeCell ref="A11:D11"/>
    <mergeCell ref="B42:D42"/>
    <mergeCell ref="B44:D44"/>
    <mergeCell ref="B12:D12"/>
    <mergeCell ref="C13:D13"/>
    <mergeCell ref="B14:D14"/>
    <mergeCell ref="C15:D15"/>
    <mergeCell ref="B32:D32"/>
    <mergeCell ref="C31:D31"/>
    <mergeCell ref="C43:D43"/>
    <mergeCell ref="A64:D64"/>
    <mergeCell ref="H69:J69"/>
    <mergeCell ref="H70:J70"/>
    <mergeCell ref="E69:G69"/>
    <mergeCell ref="E70:G70"/>
    <mergeCell ref="C47:D47"/>
    <mergeCell ref="C49:D49"/>
    <mergeCell ref="C50:D50"/>
    <mergeCell ref="C52:D52"/>
    <mergeCell ref="B63:D63"/>
    <mergeCell ref="B48:D48"/>
    <mergeCell ref="B51:D51"/>
    <mergeCell ref="B53:D53"/>
    <mergeCell ref="B55:D55"/>
    <mergeCell ref="A57:D57"/>
    <mergeCell ref="B58:D58"/>
    <mergeCell ref="C54:D54"/>
    <mergeCell ref="C59:D59"/>
    <mergeCell ref="C60:D60"/>
  </mergeCells>
  <pageMargins left="1.22" right="0.2" top="1" bottom="0.25" header="0" footer="0"/>
  <pageSetup paperSize="256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J68"/>
  <sheetViews>
    <sheetView workbookViewId="0">
      <selection activeCell="A4" sqref="A4:J4"/>
    </sheetView>
  </sheetViews>
  <sheetFormatPr defaultRowHeight="14.1" customHeight="1"/>
  <cols>
    <col min="1" max="1" width="3.5703125" style="61" customWidth="1"/>
    <col min="2" max="2" width="3.28515625" style="61" customWidth="1"/>
    <col min="3" max="3" width="3.42578125" style="61" customWidth="1"/>
    <col min="4" max="4" width="40.140625" style="61" customWidth="1"/>
    <col min="5" max="5" width="15.7109375" style="61" customWidth="1"/>
    <col min="6" max="7" width="16.42578125" style="32" customWidth="1"/>
    <col min="8" max="8" width="15.7109375" style="32" customWidth="1"/>
    <col min="9" max="9" width="16.140625" style="32" customWidth="1"/>
    <col min="10" max="10" width="16.42578125" style="32" customWidth="1"/>
    <col min="11" max="16384" width="9.140625" style="61"/>
  </cols>
  <sheetData>
    <row r="1" spans="1:10" ht="14.1" customHeight="1">
      <c r="J1" s="394" t="s">
        <v>308</v>
      </c>
    </row>
    <row r="2" spans="1:10" ht="12.95" customHeight="1">
      <c r="A2" s="61" t="s">
        <v>0</v>
      </c>
      <c r="J2" s="62" t="s">
        <v>28</v>
      </c>
    </row>
    <row r="3" spans="1:10" ht="12.95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2.95" customHeight="1">
      <c r="A4" s="491" t="s">
        <v>56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12.95" customHeight="1">
      <c r="A5" s="554" t="s">
        <v>104</v>
      </c>
      <c r="B5" s="526"/>
      <c r="C5" s="526"/>
      <c r="D5" s="526"/>
    </row>
    <row r="6" spans="1:10" ht="12.95" customHeight="1">
      <c r="A6" s="63"/>
      <c r="B6" s="44"/>
      <c r="C6" s="44"/>
      <c r="D6" s="64"/>
      <c r="E6" s="219"/>
      <c r="F6" s="215"/>
      <c r="G6" s="517" t="s">
        <v>21</v>
      </c>
      <c r="H6" s="517"/>
      <c r="I6" s="517"/>
      <c r="J6" s="518" t="s">
        <v>26</v>
      </c>
    </row>
    <row r="7" spans="1:10" ht="12.95" customHeight="1">
      <c r="A7" s="217"/>
      <c r="B7" s="214"/>
      <c r="C7" s="214"/>
      <c r="D7" s="218"/>
      <c r="E7" s="520" t="s">
        <v>18</v>
      </c>
      <c r="F7" s="216" t="s">
        <v>19</v>
      </c>
      <c r="G7" s="216" t="s">
        <v>22</v>
      </c>
      <c r="H7" s="216" t="s">
        <v>23</v>
      </c>
      <c r="I7" s="521" t="s">
        <v>24</v>
      </c>
      <c r="J7" s="519"/>
    </row>
    <row r="8" spans="1:10" ht="12.95" customHeight="1">
      <c r="A8" s="523" t="s">
        <v>2</v>
      </c>
      <c r="B8" s="509"/>
      <c r="C8" s="509"/>
      <c r="D8" s="524"/>
      <c r="E8" s="520"/>
      <c r="F8" s="216" t="s">
        <v>20</v>
      </c>
      <c r="G8" s="216" t="s">
        <v>20</v>
      </c>
      <c r="H8" s="216" t="s">
        <v>25</v>
      </c>
      <c r="I8" s="522"/>
      <c r="J8" s="216" t="s">
        <v>27</v>
      </c>
    </row>
    <row r="9" spans="1:10" ht="12.95" customHeight="1">
      <c r="A9" s="514">
        <v>1</v>
      </c>
      <c r="B9" s="515"/>
      <c r="C9" s="515"/>
      <c r="D9" s="516"/>
      <c r="E9" s="46">
        <v>2</v>
      </c>
      <c r="F9" s="225">
        <v>3</v>
      </c>
      <c r="G9" s="225">
        <v>4</v>
      </c>
      <c r="H9" s="225">
        <v>5</v>
      </c>
      <c r="I9" s="225">
        <v>6</v>
      </c>
      <c r="J9" s="225">
        <v>7</v>
      </c>
    </row>
    <row r="10" spans="1:10" ht="12.95" customHeight="1">
      <c r="A10" s="503" t="s">
        <v>99</v>
      </c>
      <c r="B10" s="498"/>
      <c r="C10" s="498"/>
      <c r="D10" s="499"/>
      <c r="E10" s="224"/>
      <c r="F10" s="20"/>
      <c r="G10" s="20"/>
      <c r="H10" s="20"/>
      <c r="I10" s="20"/>
      <c r="J10" s="20"/>
    </row>
    <row r="11" spans="1:10" ht="12.95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0" ht="12.95" customHeight="1">
      <c r="A12" s="48"/>
      <c r="B12" s="49"/>
      <c r="C12" s="504" t="s">
        <v>4</v>
      </c>
      <c r="D12" s="497"/>
      <c r="E12" s="241" t="s">
        <v>118</v>
      </c>
      <c r="F12" s="28">
        <v>649610</v>
      </c>
      <c r="G12" s="28">
        <v>362850</v>
      </c>
      <c r="H12" s="28">
        <v>362850</v>
      </c>
      <c r="I12" s="28">
        <f t="shared" ref="I12:I19" si="0">SUM(G12:H12)</f>
        <v>725700</v>
      </c>
      <c r="J12" s="28">
        <v>725700</v>
      </c>
    </row>
    <row r="13" spans="1:10" ht="12.95" customHeight="1">
      <c r="A13" s="48"/>
      <c r="B13" s="504" t="s">
        <v>5</v>
      </c>
      <c r="C13" s="504"/>
      <c r="D13" s="497"/>
      <c r="E13" s="149" t="s">
        <v>214</v>
      </c>
      <c r="F13" s="28">
        <f>SUM(F15:F22)</f>
        <v>218157</v>
      </c>
      <c r="G13" s="28">
        <f>SUM(G15:G22)</f>
        <v>151975</v>
      </c>
      <c r="H13" s="28">
        <f>SUM(H15:H22)</f>
        <v>132975</v>
      </c>
      <c r="I13" s="28">
        <f t="shared" si="0"/>
        <v>284950</v>
      </c>
      <c r="J13" s="28">
        <f>SUM(J15:J22)</f>
        <v>280950</v>
      </c>
    </row>
    <row r="14" spans="1:10" ht="12.95" customHeight="1">
      <c r="A14" s="48"/>
      <c r="B14" s="47"/>
      <c r="C14" s="504" t="s">
        <v>6</v>
      </c>
      <c r="D14" s="497"/>
      <c r="E14" s="241" t="s">
        <v>119</v>
      </c>
      <c r="F14" s="28">
        <v>48000</v>
      </c>
      <c r="G14" s="28">
        <v>24000</v>
      </c>
      <c r="H14" s="28">
        <v>24000</v>
      </c>
      <c r="I14" s="28">
        <f t="shared" si="0"/>
        <v>48000</v>
      </c>
      <c r="J14" s="28">
        <v>48000</v>
      </c>
    </row>
    <row r="15" spans="1:10" ht="12.95" customHeight="1">
      <c r="A15" s="48"/>
      <c r="B15" s="47"/>
      <c r="C15" s="504" t="s">
        <v>183</v>
      </c>
      <c r="D15" s="497"/>
      <c r="E15" s="473" t="s">
        <v>198</v>
      </c>
      <c r="F15" s="31">
        <v>67500</v>
      </c>
      <c r="G15" s="31">
        <v>33750</v>
      </c>
      <c r="H15" s="31">
        <v>33750</v>
      </c>
      <c r="I15" s="31">
        <f t="shared" si="0"/>
        <v>67500</v>
      </c>
      <c r="J15" s="31">
        <v>67500</v>
      </c>
    </row>
    <row r="16" spans="1:10" ht="12.95" customHeight="1">
      <c r="A16" s="48"/>
      <c r="B16" s="47"/>
      <c r="C16" s="504" t="s">
        <v>184</v>
      </c>
      <c r="D16" s="497"/>
      <c r="E16" s="473" t="s">
        <v>199</v>
      </c>
      <c r="F16" s="31">
        <v>67500</v>
      </c>
      <c r="G16" s="31">
        <v>33750</v>
      </c>
      <c r="H16" s="31">
        <v>33750</v>
      </c>
      <c r="I16" s="31">
        <f t="shared" si="0"/>
        <v>67500</v>
      </c>
      <c r="J16" s="31">
        <v>67500</v>
      </c>
    </row>
    <row r="17" spans="1:10" ht="12.95" customHeight="1">
      <c r="A17" s="48"/>
      <c r="B17" s="47"/>
      <c r="C17" s="504" t="s">
        <v>185</v>
      </c>
      <c r="D17" s="497"/>
      <c r="E17" s="473" t="s">
        <v>200</v>
      </c>
      <c r="F17" s="31">
        <v>10000</v>
      </c>
      <c r="G17" s="31">
        <v>10000</v>
      </c>
      <c r="H17" s="31">
        <v>0</v>
      </c>
      <c r="I17" s="31">
        <f t="shared" si="0"/>
        <v>10000</v>
      </c>
      <c r="J17" s="31">
        <v>10000</v>
      </c>
    </row>
    <row r="18" spans="1:10" ht="12.95" customHeight="1">
      <c r="A18" s="48"/>
      <c r="B18" s="47"/>
      <c r="C18" s="504" t="s">
        <v>188</v>
      </c>
      <c r="D18" s="497"/>
      <c r="E18" s="473" t="s">
        <v>203</v>
      </c>
      <c r="F18" s="31">
        <v>4000</v>
      </c>
      <c r="G18" s="31">
        <v>4000</v>
      </c>
      <c r="H18" s="31">
        <v>0</v>
      </c>
      <c r="I18" s="31">
        <f t="shared" si="0"/>
        <v>4000</v>
      </c>
      <c r="J18" s="31">
        <v>0</v>
      </c>
    </row>
    <row r="19" spans="1:10" ht="12.95" customHeight="1">
      <c r="A19" s="48"/>
      <c r="B19" s="47"/>
      <c r="C19" s="504" t="s">
        <v>192</v>
      </c>
      <c r="D19" s="497"/>
      <c r="E19" s="473" t="s">
        <v>205</v>
      </c>
      <c r="F19" s="31">
        <v>5000</v>
      </c>
      <c r="G19" s="31">
        <v>5000</v>
      </c>
      <c r="H19" s="31">
        <v>0</v>
      </c>
      <c r="I19" s="31">
        <f t="shared" si="0"/>
        <v>5000</v>
      </c>
      <c r="J19" s="31">
        <v>0</v>
      </c>
    </row>
    <row r="20" spans="1:10" ht="12.95" customHeight="1">
      <c r="A20" s="48"/>
      <c r="B20" s="47"/>
      <c r="C20" s="504" t="s">
        <v>191</v>
      </c>
      <c r="D20" s="497"/>
      <c r="E20" s="473" t="s">
        <v>207</v>
      </c>
      <c r="F20" s="31">
        <v>54157</v>
      </c>
      <c r="G20" s="31">
        <v>0</v>
      </c>
      <c r="H20" s="31">
        <v>60475</v>
      </c>
      <c r="I20" s="31">
        <v>0</v>
      </c>
      <c r="J20" s="31">
        <v>60475</v>
      </c>
    </row>
    <row r="21" spans="1:10" ht="12.95" customHeight="1">
      <c r="A21" s="48"/>
      <c r="B21" s="47"/>
      <c r="C21" s="504" t="s">
        <v>322</v>
      </c>
      <c r="D21" s="497"/>
      <c r="E21" s="473" t="s">
        <v>207</v>
      </c>
      <c r="F21" s="31">
        <v>0</v>
      </c>
      <c r="G21" s="31">
        <v>60475</v>
      </c>
      <c r="H21" s="31">
        <v>0</v>
      </c>
      <c r="I21" s="31">
        <f>SUM(G21:H21)</f>
        <v>60475</v>
      </c>
      <c r="J21" s="31">
        <v>60475</v>
      </c>
    </row>
    <row r="22" spans="1:10" ht="12.95" customHeight="1">
      <c r="A22" s="48"/>
      <c r="B22" s="47"/>
      <c r="C22" s="504" t="s">
        <v>193</v>
      </c>
      <c r="D22" s="497"/>
      <c r="E22" s="473" t="s">
        <v>208</v>
      </c>
      <c r="F22" s="31">
        <v>10000</v>
      </c>
      <c r="G22" s="31">
        <v>5000</v>
      </c>
      <c r="H22" s="31">
        <v>5000</v>
      </c>
      <c r="I22" s="31">
        <f>SUM(G22:H22)</f>
        <v>10000</v>
      </c>
      <c r="J22" s="31">
        <v>15000</v>
      </c>
    </row>
    <row r="23" spans="1:10" ht="12.95" customHeight="1">
      <c r="A23" s="48"/>
      <c r="B23" s="49" t="s">
        <v>97</v>
      </c>
      <c r="C23" s="49"/>
      <c r="D23" s="50"/>
      <c r="E23" s="149" t="s">
        <v>209</v>
      </c>
      <c r="F23" s="28">
        <f>SUM(F24:F27)</f>
        <v>100543.3</v>
      </c>
      <c r="G23" s="28">
        <f t="shared" ref="G23:J23" si="1">SUM(G24:G27)</f>
        <v>55636.5</v>
      </c>
      <c r="H23" s="28">
        <f t="shared" si="1"/>
        <v>56614.5</v>
      </c>
      <c r="I23" s="28">
        <f t="shared" si="1"/>
        <v>112251</v>
      </c>
      <c r="J23" s="28">
        <f t="shared" si="1"/>
        <v>111350</v>
      </c>
    </row>
    <row r="24" spans="1:10" ht="12.95" customHeight="1">
      <c r="A24" s="48"/>
      <c r="B24" s="47"/>
      <c r="C24" s="212" t="s">
        <v>194</v>
      </c>
      <c r="D24" s="210"/>
      <c r="E24" s="149" t="s">
        <v>210</v>
      </c>
      <c r="F24" s="31">
        <v>77951.100000000006</v>
      </c>
      <c r="G24" s="31">
        <v>43542</v>
      </c>
      <c r="H24" s="31">
        <v>43544</v>
      </c>
      <c r="I24" s="18">
        <f>SUM(G24:H24)</f>
        <v>87086</v>
      </c>
      <c r="J24" s="18">
        <v>87085</v>
      </c>
    </row>
    <row r="25" spans="1:10" ht="12.95" customHeight="1">
      <c r="A25" s="48"/>
      <c r="B25" s="47"/>
      <c r="C25" s="212" t="s">
        <v>195</v>
      </c>
      <c r="D25" s="210"/>
      <c r="E25" s="149" t="s">
        <v>211</v>
      </c>
      <c r="F25" s="31">
        <v>12992.2</v>
      </c>
      <c r="G25" s="31">
        <v>7257</v>
      </c>
      <c r="H25" s="31">
        <v>7258</v>
      </c>
      <c r="I25" s="18">
        <f>SUM(G25:H25)</f>
        <v>14515</v>
      </c>
      <c r="J25" s="18">
        <v>14515</v>
      </c>
    </row>
    <row r="26" spans="1:10" ht="12.95" customHeight="1">
      <c r="A26" s="48"/>
      <c r="B26" s="47"/>
      <c r="C26" s="212" t="s">
        <v>196</v>
      </c>
      <c r="D26" s="210"/>
      <c r="E26" s="149" t="s">
        <v>215</v>
      </c>
      <c r="F26" s="31">
        <v>7200</v>
      </c>
      <c r="G26" s="31">
        <v>3637.5</v>
      </c>
      <c r="H26" s="31">
        <v>4612.5</v>
      </c>
      <c r="I26" s="18">
        <f>SUM(G26:H26)</f>
        <v>8250</v>
      </c>
      <c r="J26" s="18">
        <v>7350</v>
      </c>
    </row>
    <row r="27" spans="1:10" ht="12.95" customHeight="1">
      <c r="A27" s="48"/>
      <c r="B27" s="47"/>
      <c r="C27" s="212" t="s">
        <v>197</v>
      </c>
      <c r="D27" s="210"/>
      <c r="E27" s="149" t="s">
        <v>212</v>
      </c>
      <c r="F27" s="31">
        <v>2400</v>
      </c>
      <c r="G27" s="31">
        <v>1200</v>
      </c>
      <c r="H27" s="31">
        <v>1200</v>
      </c>
      <c r="I27" s="18">
        <f>SUM(G27:H27)</f>
        <v>2400</v>
      </c>
      <c r="J27" s="18">
        <v>2400</v>
      </c>
    </row>
    <row r="28" spans="1:10" ht="12.95" customHeight="1">
      <c r="A28" s="48"/>
      <c r="B28" s="239" t="s">
        <v>7</v>
      </c>
      <c r="C28" s="238"/>
      <c r="E28" s="149" t="s">
        <v>216</v>
      </c>
      <c r="F28" s="18"/>
      <c r="G28" s="18"/>
      <c r="H28" s="18"/>
      <c r="I28" s="18"/>
      <c r="J28" s="18"/>
    </row>
    <row r="29" spans="1:10" ht="12.95" customHeight="1">
      <c r="A29" s="48"/>
      <c r="B29" s="49"/>
      <c r="C29" s="240" t="s">
        <v>7</v>
      </c>
      <c r="D29" s="238"/>
      <c r="E29" s="149" t="s">
        <v>212</v>
      </c>
      <c r="F29" s="18"/>
      <c r="G29" s="18"/>
      <c r="H29" s="18"/>
      <c r="I29" s="18"/>
      <c r="J29" s="18"/>
    </row>
    <row r="30" spans="1:10" ht="12.95" customHeight="1">
      <c r="A30" s="48"/>
      <c r="B30" s="49"/>
      <c r="C30" s="495" t="s">
        <v>333</v>
      </c>
      <c r="D30" s="494"/>
      <c r="E30" s="149"/>
      <c r="F30" s="28">
        <v>54157</v>
      </c>
      <c r="G30" s="28">
        <v>0</v>
      </c>
      <c r="H30" s="28">
        <v>10000</v>
      </c>
      <c r="I30" s="28">
        <f>SUM(G30:H30)</f>
        <v>10000</v>
      </c>
      <c r="J30" s="28">
        <v>10000</v>
      </c>
    </row>
    <row r="31" spans="1:10" ht="12.95" customHeight="1">
      <c r="A31" s="48"/>
      <c r="B31" s="498" t="s">
        <v>135</v>
      </c>
      <c r="C31" s="498"/>
      <c r="D31" s="499"/>
      <c r="E31" s="220"/>
      <c r="F31" s="21">
        <f>SUM(F12,F13,F14,F23,F30)</f>
        <v>1070467.3</v>
      </c>
      <c r="G31" s="21">
        <f>SUM(G12,G13,G14,G23,G30)</f>
        <v>594461.5</v>
      </c>
      <c r="H31" s="21">
        <f>SUM(H12,H13,H14,H23,H30)</f>
        <v>586439.5</v>
      </c>
      <c r="I31" s="21">
        <f>SUM(G31:H31)</f>
        <v>1180901</v>
      </c>
      <c r="J31" s="21">
        <f>SUM(J12,J13,J14,J23,J30)</f>
        <v>1176000</v>
      </c>
    </row>
    <row r="32" spans="1:10" ht="12.95" customHeight="1">
      <c r="A32" s="15" t="s">
        <v>8</v>
      </c>
      <c r="B32" s="17"/>
      <c r="C32" s="29"/>
      <c r="D32" s="74"/>
      <c r="E32" s="220"/>
      <c r="F32" s="18"/>
      <c r="G32" s="18"/>
      <c r="H32" s="18"/>
      <c r="I32" s="18"/>
      <c r="J32" s="18"/>
    </row>
    <row r="33" spans="1:10" ht="12.95" customHeight="1">
      <c r="A33" s="15"/>
      <c r="B33" s="493" t="s">
        <v>9</v>
      </c>
      <c r="C33" s="504"/>
      <c r="D33" s="497"/>
      <c r="E33" s="149" t="s">
        <v>175</v>
      </c>
      <c r="F33" s="18"/>
      <c r="G33" s="18"/>
      <c r="H33" s="18"/>
      <c r="I33" s="18"/>
      <c r="J33" s="18"/>
    </row>
    <row r="34" spans="1:10" ht="12.95" customHeight="1">
      <c r="A34" s="15"/>
      <c r="B34" s="243"/>
      <c r="C34" s="495" t="s">
        <v>9</v>
      </c>
      <c r="D34" s="497"/>
      <c r="E34" s="149" t="s">
        <v>168</v>
      </c>
      <c r="F34" s="18">
        <v>38510.07</v>
      </c>
      <c r="G34" s="18">
        <v>4575</v>
      </c>
      <c r="H34" s="18">
        <v>35425</v>
      </c>
      <c r="I34" s="18">
        <f>SUM(G34:H34)</f>
        <v>40000</v>
      </c>
      <c r="J34" s="18">
        <v>50000</v>
      </c>
    </row>
    <row r="35" spans="1:10" ht="12.95" customHeight="1">
      <c r="A35" s="15"/>
      <c r="B35" s="493" t="s">
        <v>10</v>
      </c>
      <c r="C35" s="504"/>
      <c r="D35" s="497"/>
      <c r="E35" s="149" t="s">
        <v>176</v>
      </c>
      <c r="F35" s="18"/>
      <c r="G35" s="18"/>
      <c r="H35" s="18"/>
      <c r="I35" s="18"/>
      <c r="J35" s="18"/>
    </row>
    <row r="36" spans="1:10" ht="12.95" customHeight="1">
      <c r="A36" s="15"/>
      <c r="B36" s="243"/>
      <c r="C36" s="493" t="s">
        <v>61</v>
      </c>
      <c r="D36" s="497"/>
      <c r="E36" s="149" t="s">
        <v>169</v>
      </c>
      <c r="F36" s="18">
        <v>44969.58</v>
      </c>
      <c r="G36" s="18">
        <v>0</v>
      </c>
      <c r="H36" s="18">
        <v>50000</v>
      </c>
      <c r="I36" s="18">
        <f>SUM(G36:H36)</f>
        <v>50000</v>
      </c>
      <c r="J36" s="18">
        <v>50000</v>
      </c>
    </row>
    <row r="37" spans="1:10" ht="12.95" customHeight="1">
      <c r="A37" s="15"/>
      <c r="B37" s="493" t="s">
        <v>11</v>
      </c>
      <c r="C37" s="504"/>
      <c r="D37" s="497"/>
      <c r="E37" s="149" t="s">
        <v>177</v>
      </c>
      <c r="F37" s="18"/>
      <c r="G37" s="18"/>
      <c r="H37" s="18"/>
      <c r="I37" s="18"/>
      <c r="J37" s="18"/>
    </row>
    <row r="38" spans="1:10" ht="12.95" customHeight="1">
      <c r="A38" s="15"/>
      <c r="B38" s="243"/>
      <c r="C38" s="493" t="s">
        <v>38</v>
      </c>
      <c r="D38" s="497"/>
      <c r="E38" s="149" t="s">
        <v>170</v>
      </c>
      <c r="F38" s="18">
        <v>22768.05</v>
      </c>
      <c r="G38" s="18">
        <v>24404.799999999999</v>
      </c>
      <c r="H38" s="18">
        <v>10595.2</v>
      </c>
      <c r="I38" s="18">
        <f>SUM(G38:H38)</f>
        <v>35000</v>
      </c>
      <c r="J38" s="18">
        <v>40000</v>
      </c>
    </row>
    <row r="39" spans="1:10" ht="12.95" customHeight="1">
      <c r="A39" s="15"/>
      <c r="B39" s="493" t="s">
        <v>113</v>
      </c>
      <c r="C39" s="504"/>
      <c r="D39" s="497"/>
      <c r="E39" s="149" t="s">
        <v>179</v>
      </c>
      <c r="F39" s="18"/>
      <c r="G39" s="18"/>
      <c r="H39" s="18"/>
      <c r="I39" s="18"/>
      <c r="J39" s="18"/>
    </row>
    <row r="40" spans="1:10" ht="12.95" customHeight="1">
      <c r="A40" s="15"/>
      <c r="B40" s="243"/>
      <c r="C40" s="493" t="s">
        <v>148</v>
      </c>
      <c r="D40" s="497"/>
      <c r="E40" s="149" t="s">
        <v>173</v>
      </c>
      <c r="F40" s="18">
        <v>21600</v>
      </c>
      <c r="G40" s="18">
        <v>9647</v>
      </c>
      <c r="H40" s="18">
        <v>11953</v>
      </c>
      <c r="I40" s="18">
        <f>SUM(G40:H40)</f>
        <v>21600</v>
      </c>
      <c r="J40" s="18">
        <v>30000</v>
      </c>
    </row>
    <row r="41" spans="1:10" ht="12.95" customHeight="1">
      <c r="A41" s="439"/>
      <c r="B41" s="501" t="s">
        <v>136</v>
      </c>
      <c r="C41" s="501"/>
      <c r="D41" s="502"/>
      <c r="E41" s="46"/>
      <c r="F41" s="381">
        <f>SUM(F34:F40)</f>
        <v>127847.7</v>
      </c>
      <c r="G41" s="381">
        <f>SUM(G34:G40)</f>
        <v>38626.800000000003</v>
      </c>
      <c r="H41" s="381">
        <f>SUM(H34:H40)</f>
        <v>107973.2</v>
      </c>
      <c r="I41" s="381">
        <f>SUM(I34:I40)</f>
        <v>146600</v>
      </c>
      <c r="J41" s="381">
        <f>SUM(J34:J40)</f>
        <v>170000</v>
      </c>
    </row>
    <row r="42" spans="1:10" ht="12.95" customHeight="1">
      <c r="A42" s="151"/>
      <c r="B42" s="152"/>
      <c r="C42" s="152"/>
      <c r="D42" s="152"/>
      <c r="E42" s="44"/>
      <c r="F42" s="389"/>
      <c r="G42" s="389"/>
      <c r="H42" s="389"/>
      <c r="I42" s="389"/>
      <c r="J42" s="389"/>
    </row>
    <row r="43" spans="1:10" ht="12.95" customHeight="1">
      <c r="A43" s="54"/>
      <c r="B43" s="483"/>
      <c r="C43" s="483"/>
      <c r="D43" s="483"/>
      <c r="E43" s="486"/>
      <c r="F43" s="160"/>
      <c r="G43" s="160"/>
      <c r="H43" s="160"/>
      <c r="I43" s="160"/>
      <c r="J43" s="160"/>
    </row>
    <row r="44" spans="1:10" ht="12.95" customHeight="1">
      <c r="A44" s="54"/>
      <c r="B44" s="483"/>
      <c r="C44" s="483"/>
      <c r="D44" s="483"/>
      <c r="E44" s="486"/>
      <c r="F44" s="160"/>
      <c r="G44" s="160"/>
      <c r="H44" s="160"/>
      <c r="I44" s="160"/>
      <c r="J44" s="160"/>
    </row>
    <row r="45" spans="1:10" ht="12.95" customHeight="1">
      <c r="A45" s="54"/>
      <c r="B45" s="349"/>
      <c r="C45" s="349"/>
      <c r="D45" s="349"/>
      <c r="E45" s="352"/>
      <c r="F45" s="160"/>
      <c r="G45" s="160"/>
      <c r="H45" s="160"/>
      <c r="I45" s="160"/>
      <c r="J45" s="160"/>
    </row>
    <row r="46" spans="1:10" ht="12.95" customHeight="1">
      <c r="A46" s="54"/>
      <c r="B46" s="349"/>
      <c r="C46" s="349"/>
      <c r="D46" s="349"/>
      <c r="E46" s="352"/>
      <c r="F46" s="160"/>
      <c r="G46" s="160"/>
      <c r="H46" s="160"/>
      <c r="I46" s="160"/>
      <c r="J46" s="160"/>
    </row>
    <row r="47" spans="1:10" ht="14.1" customHeight="1">
      <c r="A47" s="54"/>
      <c r="B47" s="349"/>
      <c r="C47" s="349"/>
      <c r="D47" s="349"/>
      <c r="E47" s="352"/>
      <c r="F47" s="160"/>
      <c r="G47" s="160"/>
      <c r="H47" s="160"/>
      <c r="I47" s="160"/>
      <c r="J47" s="394" t="s">
        <v>304</v>
      </c>
    </row>
    <row r="48" spans="1:10" ht="14.1" customHeight="1">
      <c r="A48" s="555" t="s">
        <v>16</v>
      </c>
      <c r="B48" s="556"/>
      <c r="C48" s="556"/>
      <c r="D48" s="557"/>
      <c r="E48" s="356"/>
      <c r="F48" s="395"/>
      <c r="G48" s="395"/>
      <c r="H48" s="395"/>
      <c r="I48" s="395"/>
      <c r="J48" s="395"/>
    </row>
    <row r="49" spans="1:10" ht="14.1" customHeight="1">
      <c r="A49" s="56"/>
      <c r="B49" s="504" t="s">
        <v>133</v>
      </c>
      <c r="C49" s="504"/>
      <c r="D49" s="497"/>
      <c r="E49" s="149" t="s">
        <v>235</v>
      </c>
      <c r="F49" s="150"/>
      <c r="G49" s="150"/>
      <c r="H49" s="150"/>
      <c r="I49" s="150"/>
      <c r="J49" s="150"/>
    </row>
    <row r="50" spans="1:10" ht="14.1" customHeight="1">
      <c r="A50" s="56"/>
      <c r="B50" s="242"/>
      <c r="C50" s="493" t="s">
        <v>289</v>
      </c>
      <c r="D50" s="497"/>
      <c r="E50" s="149" t="s">
        <v>247</v>
      </c>
      <c r="F50" s="61"/>
      <c r="G50" s="150"/>
      <c r="H50" s="150"/>
      <c r="I50" s="150"/>
      <c r="J50" s="150"/>
    </row>
    <row r="51" spans="1:10" ht="14.1" customHeight="1">
      <c r="A51" s="56"/>
      <c r="B51" s="324"/>
      <c r="C51" s="326"/>
      <c r="D51" s="328" t="s">
        <v>50</v>
      </c>
      <c r="E51" s="149" t="s">
        <v>369</v>
      </c>
      <c r="F51" s="150">
        <v>50000</v>
      </c>
      <c r="G51" s="150">
        <v>0</v>
      </c>
      <c r="H51" s="150">
        <v>0</v>
      </c>
      <c r="I51" s="150">
        <v>0</v>
      </c>
      <c r="J51" s="150">
        <v>0</v>
      </c>
    </row>
    <row r="52" spans="1:10" ht="14.1" customHeight="1">
      <c r="A52" s="56"/>
      <c r="B52" s="324"/>
      <c r="C52" s="326"/>
      <c r="D52" s="328" t="s">
        <v>290</v>
      </c>
      <c r="E52" s="149" t="s">
        <v>410</v>
      </c>
      <c r="F52" s="150">
        <v>0</v>
      </c>
      <c r="G52" s="150">
        <v>0</v>
      </c>
      <c r="H52" s="150">
        <v>0</v>
      </c>
      <c r="I52" s="150">
        <v>0</v>
      </c>
      <c r="J52" s="150">
        <v>30000</v>
      </c>
    </row>
    <row r="53" spans="1:10" ht="14.1" customHeight="1">
      <c r="A53" s="56"/>
      <c r="B53" s="242"/>
      <c r="C53" s="545" t="s">
        <v>161</v>
      </c>
      <c r="D53" s="546"/>
      <c r="E53" s="149" t="s">
        <v>237</v>
      </c>
      <c r="F53" s="150">
        <f>SUM(F54:F55)</f>
        <v>85000</v>
      </c>
      <c r="G53" s="150">
        <v>0</v>
      </c>
      <c r="H53" s="150">
        <v>0</v>
      </c>
      <c r="I53" s="150">
        <v>0</v>
      </c>
      <c r="J53" s="150">
        <v>0</v>
      </c>
    </row>
    <row r="54" spans="1:10" ht="14.1" customHeight="1">
      <c r="A54" s="56"/>
      <c r="B54" s="242"/>
      <c r="C54" s="243"/>
      <c r="D54" s="49" t="s">
        <v>42</v>
      </c>
      <c r="E54" s="149" t="s">
        <v>408</v>
      </c>
      <c r="F54" s="254">
        <v>40000</v>
      </c>
      <c r="G54" s="254">
        <v>0</v>
      </c>
      <c r="H54" s="254">
        <v>0</v>
      </c>
      <c r="I54" s="254">
        <v>0</v>
      </c>
      <c r="J54" s="254">
        <v>0</v>
      </c>
    </row>
    <row r="55" spans="1:10" ht="14.1" customHeight="1">
      <c r="A55" s="56"/>
      <c r="B55" s="242"/>
      <c r="C55" s="243"/>
      <c r="D55" s="328" t="s">
        <v>246</v>
      </c>
      <c r="E55" s="149" t="s">
        <v>370</v>
      </c>
      <c r="F55" s="254">
        <v>45000</v>
      </c>
      <c r="G55" s="254">
        <v>0</v>
      </c>
      <c r="H55" s="254">
        <v>0</v>
      </c>
      <c r="I55" s="254">
        <v>0</v>
      </c>
      <c r="J55" s="254">
        <v>0</v>
      </c>
    </row>
    <row r="56" spans="1:10" ht="14.1" customHeight="1">
      <c r="A56" s="56"/>
      <c r="B56" s="242"/>
      <c r="C56" s="493" t="s">
        <v>245</v>
      </c>
      <c r="D56" s="497"/>
      <c r="E56" s="149" t="s">
        <v>239</v>
      </c>
      <c r="F56" s="150">
        <v>0</v>
      </c>
      <c r="G56" s="150">
        <v>0</v>
      </c>
      <c r="H56" s="150">
        <v>45000</v>
      </c>
      <c r="I56" s="150">
        <f>SUM(G56:H56)</f>
        <v>45000</v>
      </c>
      <c r="J56" s="150"/>
    </row>
    <row r="57" spans="1:10" ht="14.1" customHeight="1">
      <c r="A57" s="56"/>
      <c r="B57" s="498" t="s">
        <v>137</v>
      </c>
      <c r="C57" s="498"/>
      <c r="D57" s="499"/>
      <c r="E57" s="220"/>
      <c r="F57" s="55">
        <f>SUM(F51,F53,F56)</f>
        <v>135000</v>
      </c>
      <c r="G57" s="55">
        <f t="shared" ref="G57:I57" si="2">SUM(G50,G53,G56)</f>
        <v>0</v>
      </c>
      <c r="H57" s="55">
        <f t="shared" si="2"/>
        <v>45000</v>
      </c>
      <c r="I57" s="55">
        <f t="shared" si="2"/>
        <v>45000</v>
      </c>
      <c r="J57" s="55">
        <f>SUM(J51:J56)</f>
        <v>30000</v>
      </c>
    </row>
    <row r="58" spans="1:10" ht="14.1" customHeight="1">
      <c r="A58" s="56"/>
      <c r="B58" s="207"/>
      <c r="C58" s="207"/>
      <c r="D58" s="208"/>
      <c r="E58" s="220"/>
      <c r="F58" s="55"/>
      <c r="G58" s="55"/>
      <c r="H58" s="55"/>
      <c r="I58" s="55"/>
      <c r="J58" s="55"/>
    </row>
    <row r="59" spans="1:10" ht="14.1" customHeight="1" thickBot="1">
      <c r="A59" s="500" t="s">
        <v>17</v>
      </c>
      <c r="B59" s="501"/>
      <c r="C59" s="501"/>
      <c r="D59" s="502"/>
      <c r="E59" s="46"/>
      <c r="F59" s="314">
        <f>SUM(F57,F41,F31)</f>
        <v>1333315</v>
      </c>
      <c r="G59" s="314">
        <f t="shared" ref="G59:I59" si="3">SUM(G57,G41,G31)</f>
        <v>633088.30000000005</v>
      </c>
      <c r="H59" s="314">
        <f t="shared" si="3"/>
        <v>739412.7</v>
      </c>
      <c r="I59" s="314">
        <f t="shared" si="3"/>
        <v>1372501</v>
      </c>
      <c r="J59" s="314">
        <f>SUM(J57,J41,J31)</f>
        <v>1376000</v>
      </c>
    </row>
    <row r="60" spans="1:10" ht="14.1" customHeight="1" thickTop="1">
      <c r="A60" s="17"/>
      <c r="B60" s="212"/>
      <c r="C60" s="209"/>
      <c r="D60" s="209"/>
      <c r="E60" s="214"/>
      <c r="F60" s="160"/>
      <c r="G60" s="160"/>
      <c r="H60" s="160"/>
      <c r="I60" s="160"/>
      <c r="J60" s="160"/>
    </row>
    <row r="61" spans="1:10" ht="14.1" customHeight="1">
      <c r="A61" s="17"/>
      <c r="B61" s="212"/>
      <c r="C61" s="209"/>
      <c r="D61" s="209"/>
      <c r="E61" s="214"/>
      <c r="F61" s="160"/>
      <c r="G61" s="160"/>
      <c r="H61" s="160"/>
      <c r="I61" s="160"/>
      <c r="J61" s="160"/>
    </row>
    <row r="62" spans="1:10" ht="14.1" customHeight="1">
      <c r="A62" s="61" t="s">
        <v>29</v>
      </c>
      <c r="E62" s="454" t="s">
        <v>31</v>
      </c>
      <c r="F62" s="117"/>
      <c r="G62" s="117"/>
      <c r="H62" s="117" t="s">
        <v>33</v>
      </c>
      <c r="I62" s="117"/>
      <c r="J62" s="117"/>
    </row>
    <row r="63" spans="1:10" ht="14.1" customHeight="1">
      <c r="E63" s="453"/>
      <c r="F63" s="117"/>
      <c r="G63" s="117"/>
      <c r="H63" s="117"/>
      <c r="I63" s="117"/>
      <c r="J63" s="117"/>
    </row>
    <row r="64" spans="1:10" ht="14.1" customHeight="1">
      <c r="E64" s="453"/>
      <c r="F64" s="117"/>
      <c r="G64" s="117"/>
      <c r="H64" s="117"/>
      <c r="I64" s="117"/>
      <c r="J64" s="117"/>
    </row>
    <row r="65" spans="1:10" ht="14.1" customHeight="1">
      <c r="A65" s="1" t="s">
        <v>80</v>
      </c>
      <c r="B65" s="1"/>
      <c r="E65" s="490" t="s">
        <v>35</v>
      </c>
      <c r="F65" s="490"/>
      <c r="G65" s="490"/>
      <c r="H65" s="492" t="s">
        <v>36</v>
      </c>
      <c r="I65" s="492"/>
      <c r="J65" s="492"/>
    </row>
    <row r="66" spans="1:10" ht="14.1" customHeight="1">
      <c r="A66" s="61" t="s">
        <v>81</v>
      </c>
      <c r="E66" s="507" t="s">
        <v>352</v>
      </c>
      <c r="F66" s="491"/>
      <c r="G66" s="491"/>
      <c r="H66" s="489" t="s">
        <v>425</v>
      </c>
      <c r="I66" s="489"/>
      <c r="J66" s="489"/>
    </row>
    <row r="67" spans="1:10" ht="14.1" customHeight="1">
      <c r="A67" s="17"/>
      <c r="B67" s="212"/>
      <c r="C67" s="209"/>
      <c r="D67" s="209"/>
      <c r="E67" s="214"/>
      <c r="F67" s="160"/>
      <c r="G67" s="160"/>
      <c r="H67" s="160"/>
      <c r="I67" s="160"/>
      <c r="J67" s="160"/>
    </row>
    <row r="68" spans="1:10" ht="14.1" customHeight="1">
      <c r="A68" s="17"/>
      <c r="B68" s="212"/>
      <c r="C68" s="209"/>
      <c r="D68" s="209"/>
      <c r="E68" s="214"/>
      <c r="F68" s="160"/>
      <c r="G68" s="160"/>
      <c r="H68" s="160"/>
      <c r="I68" s="160"/>
      <c r="J68" s="160"/>
    </row>
  </sheetData>
  <mergeCells count="44">
    <mergeCell ref="H65:J65"/>
    <mergeCell ref="H66:J66"/>
    <mergeCell ref="C30:D30"/>
    <mergeCell ref="B31:D31"/>
    <mergeCell ref="B39:D39"/>
    <mergeCell ref="B57:D57"/>
    <mergeCell ref="A59:D59"/>
    <mergeCell ref="C53:D53"/>
    <mergeCell ref="C56:D56"/>
    <mergeCell ref="C50:D50"/>
    <mergeCell ref="B41:D41"/>
    <mergeCell ref="A48:D48"/>
    <mergeCell ref="B49:D49"/>
    <mergeCell ref="B33:D33"/>
    <mergeCell ref="E65:G65"/>
    <mergeCell ref="E66:G66"/>
    <mergeCell ref="C20:D20"/>
    <mergeCell ref="C21:D21"/>
    <mergeCell ref="C22:D22"/>
    <mergeCell ref="B11:D11"/>
    <mergeCell ref="C12:D12"/>
    <mergeCell ref="B13:D13"/>
    <mergeCell ref="C14:D14"/>
    <mergeCell ref="C15:D15"/>
    <mergeCell ref="C16:D16"/>
    <mergeCell ref="C17:D17"/>
    <mergeCell ref="C18:D18"/>
    <mergeCell ref="C19:D19"/>
    <mergeCell ref="B35:D35"/>
    <mergeCell ref="B37:D37"/>
    <mergeCell ref="C38:D38"/>
    <mergeCell ref="C40:D40"/>
    <mergeCell ref="A3:J3"/>
    <mergeCell ref="A4:J4"/>
    <mergeCell ref="A5:D5"/>
    <mergeCell ref="G6:I6"/>
    <mergeCell ref="J6:J7"/>
    <mergeCell ref="E7:E8"/>
    <mergeCell ref="I7:I8"/>
    <mergeCell ref="A8:D8"/>
    <mergeCell ref="A9:D9"/>
    <mergeCell ref="A10:D10"/>
    <mergeCell ref="C34:D34"/>
    <mergeCell ref="C36:D36"/>
  </mergeCells>
  <pageMargins left="1.1299999999999999" right="0.12" top="0.84" bottom="0.13" header="0" footer="0"/>
  <pageSetup paperSize="256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J75"/>
  <sheetViews>
    <sheetView topLeftCell="A28" workbookViewId="0">
      <selection activeCell="H57" sqref="H57"/>
    </sheetView>
  </sheetViews>
  <sheetFormatPr defaultRowHeight="14.1" customHeight="1"/>
  <cols>
    <col min="1" max="1" width="3.42578125" style="61" customWidth="1"/>
    <col min="2" max="2" width="3.140625" style="61" customWidth="1"/>
    <col min="3" max="3" width="3" style="61" customWidth="1"/>
    <col min="4" max="4" width="41.7109375" style="61" customWidth="1"/>
    <col min="5" max="5" width="17.140625" style="61" customWidth="1"/>
    <col min="6" max="6" width="15.42578125" style="61" customWidth="1"/>
    <col min="7" max="7" width="15.5703125" style="61" customWidth="1"/>
    <col min="8" max="8" width="16.140625" style="61" customWidth="1"/>
    <col min="9" max="9" width="15.7109375" style="61" customWidth="1"/>
    <col min="10" max="10" width="15.5703125" style="61" customWidth="1"/>
    <col min="11" max="16384" width="9.140625" style="61"/>
  </cols>
  <sheetData>
    <row r="1" spans="1:10" ht="14.1" customHeight="1">
      <c r="J1" s="396" t="s">
        <v>308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3.5" customHeight="1">
      <c r="A4" s="491" t="s">
        <v>56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525" t="s">
        <v>105</v>
      </c>
      <c r="B6" s="525"/>
      <c r="C6" s="525"/>
      <c r="D6" s="525"/>
    </row>
    <row r="7" spans="1:10" ht="14.1" customHeight="1">
      <c r="A7" s="63"/>
      <c r="B7" s="44"/>
      <c r="C7" s="44"/>
      <c r="D7" s="64"/>
      <c r="E7" s="219"/>
      <c r="F7" s="219"/>
      <c r="G7" s="527" t="s">
        <v>21</v>
      </c>
      <c r="H7" s="527"/>
      <c r="I7" s="527"/>
      <c r="J7" s="528" t="s">
        <v>26</v>
      </c>
    </row>
    <row r="8" spans="1:10" ht="14.1" customHeight="1">
      <c r="A8" s="217"/>
      <c r="B8" s="214"/>
      <c r="C8" s="214"/>
      <c r="D8" s="218"/>
      <c r="E8" s="520" t="s">
        <v>18</v>
      </c>
      <c r="F8" s="220" t="s">
        <v>19</v>
      </c>
      <c r="G8" s="220" t="s">
        <v>22</v>
      </c>
      <c r="H8" s="220" t="s">
        <v>23</v>
      </c>
      <c r="I8" s="530" t="s">
        <v>24</v>
      </c>
      <c r="J8" s="529"/>
    </row>
    <row r="9" spans="1:10" ht="14.1" customHeight="1">
      <c r="A9" s="523" t="s">
        <v>2</v>
      </c>
      <c r="B9" s="509"/>
      <c r="C9" s="509"/>
      <c r="D9" s="524"/>
      <c r="E9" s="520"/>
      <c r="F9" s="220" t="s">
        <v>20</v>
      </c>
      <c r="G9" s="220" t="s">
        <v>20</v>
      </c>
      <c r="H9" s="220" t="s">
        <v>25</v>
      </c>
      <c r="I9" s="520"/>
      <c r="J9" s="220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47" t="s">
        <v>118</v>
      </c>
      <c r="F13" s="28">
        <v>588091.30000000005</v>
      </c>
      <c r="G13" s="28">
        <v>393381</v>
      </c>
      <c r="H13" s="28">
        <v>404967</v>
      </c>
      <c r="I13" s="28">
        <f>SUM(G13:H13)</f>
        <v>798348</v>
      </c>
      <c r="J13" s="28">
        <v>798348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SUM(F16:F24)</f>
        <v>417366.99</v>
      </c>
      <c r="G14" s="28">
        <f t="shared" ref="G14:J14" si="0">SUM(G16:G24)</f>
        <v>187490.24</v>
      </c>
      <c r="H14" s="28">
        <f t="shared" si="0"/>
        <v>158567.76</v>
      </c>
      <c r="I14" s="28">
        <f t="shared" si="0"/>
        <v>346058</v>
      </c>
      <c r="J14" s="28">
        <f t="shared" si="0"/>
        <v>355558</v>
      </c>
    </row>
    <row r="15" spans="1:10" ht="14.1" customHeight="1">
      <c r="A15" s="48"/>
      <c r="B15" s="47"/>
      <c r="C15" s="504" t="s">
        <v>6</v>
      </c>
      <c r="D15" s="497"/>
      <c r="E15" s="247" t="s">
        <v>119</v>
      </c>
      <c r="F15" s="28">
        <v>48000</v>
      </c>
      <c r="G15" s="28">
        <v>35000</v>
      </c>
      <c r="H15" s="28">
        <v>37000</v>
      </c>
      <c r="I15" s="28">
        <f t="shared" ref="I15:I24" si="1">SUM(G15:H15)</f>
        <v>72000</v>
      </c>
      <c r="J15" s="28">
        <v>72000</v>
      </c>
    </row>
    <row r="16" spans="1:10" ht="14.1" customHeight="1">
      <c r="A16" s="48"/>
      <c r="B16" s="47"/>
      <c r="C16" s="469" t="s">
        <v>183</v>
      </c>
      <c r="D16" s="470"/>
      <c r="E16" s="473" t="s">
        <v>198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4.1" customHeight="1">
      <c r="A17" s="48"/>
      <c r="B17" s="47"/>
      <c r="C17" s="469" t="s">
        <v>184</v>
      </c>
      <c r="D17" s="470"/>
      <c r="E17" s="473" t="s">
        <v>199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0" ht="14.1" customHeight="1">
      <c r="A18" s="48"/>
      <c r="B18" s="47"/>
      <c r="C18" s="469" t="s">
        <v>185</v>
      </c>
      <c r="D18" s="470"/>
      <c r="E18" s="473" t="s">
        <v>200</v>
      </c>
      <c r="F18" s="31">
        <v>10000</v>
      </c>
      <c r="G18" s="31">
        <v>10000</v>
      </c>
      <c r="H18" s="31">
        <v>5000</v>
      </c>
      <c r="I18" s="31">
        <f t="shared" si="1"/>
        <v>15000</v>
      </c>
      <c r="J18" s="31">
        <v>15000</v>
      </c>
    </row>
    <row r="19" spans="1:10" ht="14.1" customHeight="1">
      <c r="A19" s="48"/>
      <c r="B19" s="47"/>
      <c r="C19" s="469" t="s">
        <v>188</v>
      </c>
      <c r="D19" s="470"/>
      <c r="E19" s="473" t="s">
        <v>203</v>
      </c>
      <c r="F19" s="31">
        <v>4000</v>
      </c>
      <c r="G19" s="31">
        <v>4000</v>
      </c>
      <c r="H19" s="31">
        <v>0</v>
      </c>
      <c r="I19" s="31">
        <f t="shared" si="1"/>
        <v>4000</v>
      </c>
      <c r="J19" s="31">
        <v>0</v>
      </c>
    </row>
    <row r="20" spans="1:10" ht="14.1" customHeight="1">
      <c r="A20" s="48"/>
      <c r="B20" s="47"/>
      <c r="C20" s="469" t="s">
        <v>192</v>
      </c>
      <c r="D20" s="470"/>
      <c r="E20" s="473" t="s">
        <v>205</v>
      </c>
      <c r="F20" s="31">
        <v>75289.960000000006</v>
      </c>
      <c r="G20" s="31">
        <v>5000</v>
      </c>
      <c r="H20" s="31">
        <v>0</v>
      </c>
      <c r="I20" s="31">
        <f t="shared" si="1"/>
        <v>5000</v>
      </c>
      <c r="J20" s="31">
        <v>0</v>
      </c>
    </row>
    <row r="21" spans="1:10" ht="14.1" customHeight="1">
      <c r="A21" s="48"/>
      <c r="B21" s="47"/>
      <c r="C21" s="469" t="s">
        <v>190</v>
      </c>
      <c r="D21" s="470"/>
      <c r="E21" s="473" t="s">
        <v>206</v>
      </c>
      <c r="F21" s="31">
        <v>134069.03</v>
      </c>
      <c r="G21" s="31">
        <v>26961.24</v>
      </c>
      <c r="H21" s="31">
        <v>12038.76</v>
      </c>
      <c r="I21" s="31">
        <f t="shared" si="1"/>
        <v>39000</v>
      </c>
      <c r="J21" s="31">
        <v>50000</v>
      </c>
    </row>
    <row r="22" spans="1:10" ht="14.1" customHeight="1">
      <c r="A22" s="48"/>
      <c r="B22" s="47"/>
      <c r="C22" s="469" t="s">
        <v>191</v>
      </c>
      <c r="D22" s="470"/>
      <c r="E22" s="473" t="s">
        <v>207</v>
      </c>
      <c r="F22" s="31">
        <v>49008</v>
      </c>
      <c r="G22" s="31">
        <v>0</v>
      </c>
      <c r="H22" s="31">
        <v>66529</v>
      </c>
      <c r="I22" s="31">
        <f t="shared" si="1"/>
        <v>66529</v>
      </c>
      <c r="J22" s="31">
        <v>66529</v>
      </c>
    </row>
    <row r="23" spans="1:10" ht="14.1" customHeight="1">
      <c r="A23" s="48"/>
      <c r="B23" s="47"/>
      <c r="C23" s="504" t="s">
        <v>322</v>
      </c>
      <c r="D23" s="497"/>
      <c r="E23" s="473" t="s">
        <v>207</v>
      </c>
      <c r="F23" s="31">
        <v>0</v>
      </c>
      <c r="G23" s="31">
        <v>66529</v>
      </c>
      <c r="H23" s="31">
        <v>0</v>
      </c>
      <c r="I23" s="31">
        <f t="shared" si="1"/>
        <v>66529</v>
      </c>
      <c r="J23" s="31">
        <v>66529</v>
      </c>
    </row>
    <row r="24" spans="1:10" ht="14.1" customHeight="1">
      <c r="A24" s="48"/>
      <c r="B24" s="47"/>
      <c r="C24" s="469" t="s">
        <v>193</v>
      </c>
      <c r="D24" s="470"/>
      <c r="E24" s="473" t="s">
        <v>208</v>
      </c>
      <c r="F24" s="31">
        <v>10000</v>
      </c>
      <c r="G24" s="31">
        <v>7500</v>
      </c>
      <c r="H24" s="31">
        <v>7500</v>
      </c>
      <c r="I24" s="31">
        <f t="shared" si="1"/>
        <v>15000</v>
      </c>
      <c r="J24" s="31">
        <v>22500</v>
      </c>
    </row>
    <row r="25" spans="1:10" ht="14.1" customHeight="1">
      <c r="A25" s="48"/>
      <c r="B25" s="49" t="s">
        <v>97</v>
      </c>
      <c r="C25" s="49"/>
      <c r="D25" s="50"/>
      <c r="E25" s="149" t="s">
        <v>209</v>
      </c>
      <c r="F25" s="28">
        <f>SUM(F26:F29)</f>
        <v>91359.12</v>
      </c>
      <c r="G25" s="28">
        <f t="shared" ref="G25:J25" si="2">SUM(G26:G29)</f>
        <v>60301.1</v>
      </c>
      <c r="H25" s="28">
        <f t="shared" si="2"/>
        <v>63923.9</v>
      </c>
      <c r="I25" s="28">
        <f t="shared" si="2"/>
        <v>124225</v>
      </c>
      <c r="J25" s="28">
        <f t="shared" si="2"/>
        <v>123328</v>
      </c>
    </row>
    <row r="26" spans="1:10" ht="14.1" customHeight="1">
      <c r="A26" s="48"/>
      <c r="B26" s="47"/>
      <c r="C26" s="212" t="s">
        <v>194</v>
      </c>
      <c r="D26" s="210"/>
      <c r="E26" s="149" t="s">
        <v>210</v>
      </c>
      <c r="F26" s="31">
        <v>70868.160000000003</v>
      </c>
      <c r="G26" s="31">
        <v>46894.559999999998</v>
      </c>
      <c r="H26" s="31">
        <v>48911.44</v>
      </c>
      <c r="I26" s="18">
        <f>SUM(G26:H26)</f>
        <v>95806</v>
      </c>
      <c r="J26" s="18">
        <v>95803</v>
      </c>
    </row>
    <row r="27" spans="1:10" ht="14.1" customHeight="1">
      <c r="A27" s="48"/>
      <c r="B27" s="47"/>
      <c r="C27" s="212" t="s">
        <v>195</v>
      </c>
      <c r="D27" s="210"/>
      <c r="E27" s="149" t="s">
        <v>211</v>
      </c>
      <c r="F27" s="31">
        <v>11793.84</v>
      </c>
      <c r="G27" s="31">
        <v>7815.76</v>
      </c>
      <c r="H27" s="31">
        <v>8153.24</v>
      </c>
      <c r="I27" s="18">
        <f>SUM(G27:H27)</f>
        <v>15969</v>
      </c>
      <c r="J27" s="18">
        <v>15969</v>
      </c>
    </row>
    <row r="28" spans="1:10" ht="14.1" customHeight="1">
      <c r="A28" s="48"/>
      <c r="B28" s="47"/>
      <c r="C28" s="212" t="s">
        <v>196</v>
      </c>
      <c r="D28" s="210"/>
      <c r="E28" s="149" t="s">
        <v>215</v>
      </c>
      <c r="F28" s="31">
        <v>6450</v>
      </c>
      <c r="G28" s="31">
        <v>3950</v>
      </c>
      <c r="H28" s="31">
        <v>5050</v>
      </c>
      <c r="I28" s="18">
        <f>SUM(G28:H28)</f>
        <v>9000</v>
      </c>
      <c r="J28" s="18">
        <v>8100</v>
      </c>
    </row>
    <row r="29" spans="1:10" ht="14.1" customHeight="1">
      <c r="A29" s="48"/>
      <c r="B29" s="47"/>
      <c r="C29" s="212" t="s">
        <v>197</v>
      </c>
      <c r="D29" s="210"/>
      <c r="E29" s="149" t="s">
        <v>212</v>
      </c>
      <c r="F29" s="31">
        <v>2247.12</v>
      </c>
      <c r="G29" s="31">
        <v>1640.78</v>
      </c>
      <c r="H29" s="31">
        <v>1809.22</v>
      </c>
      <c r="I29" s="18">
        <f>SUM(G29:H29)</f>
        <v>3450</v>
      </c>
      <c r="J29" s="18">
        <v>3456</v>
      </c>
    </row>
    <row r="30" spans="1:10" ht="14.1" customHeight="1">
      <c r="A30" s="48"/>
      <c r="B30" s="245" t="s">
        <v>7</v>
      </c>
      <c r="C30" s="246"/>
      <c r="E30" s="149" t="s">
        <v>216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244" t="s">
        <v>7</v>
      </c>
      <c r="D31" s="246"/>
      <c r="E31" s="149" t="s">
        <v>212</v>
      </c>
      <c r="F31" s="18"/>
      <c r="G31" s="18"/>
      <c r="H31" s="18"/>
      <c r="I31" s="18"/>
      <c r="J31" s="18"/>
    </row>
    <row r="32" spans="1:10" ht="14.1" customHeight="1">
      <c r="A32" s="48"/>
      <c r="B32" s="49"/>
      <c r="C32" s="495" t="s">
        <v>333</v>
      </c>
      <c r="D32" s="494"/>
      <c r="E32" s="149"/>
      <c r="F32" s="31">
        <v>49008</v>
      </c>
      <c r="G32" s="31">
        <v>0</v>
      </c>
      <c r="H32" s="31">
        <v>15000</v>
      </c>
      <c r="I32" s="31">
        <f>SUM(G32:H32)</f>
        <v>15000</v>
      </c>
      <c r="J32" s="31">
        <v>15000</v>
      </c>
    </row>
    <row r="33" spans="1:10" ht="14.1" customHeight="1">
      <c r="A33" s="380"/>
      <c r="B33" s="501" t="s">
        <v>135</v>
      </c>
      <c r="C33" s="501"/>
      <c r="D33" s="501"/>
      <c r="E33" s="46"/>
      <c r="F33" s="381">
        <f>SUM(F13,F14,F15,F25,F32)</f>
        <v>1193825.4100000001</v>
      </c>
      <c r="G33" s="381">
        <f t="shared" ref="G33:J33" si="3">SUM(G13,G14,G15,G25,G32)</f>
        <v>676172.34</v>
      </c>
      <c r="H33" s="381">
        <f t="shared" si="3"/>
        <v>679458.66</v>
      </c>
      <c r="I33" s="381">
        <f t="shared" si="3"/>
        <v>1355631</v>
      </c>
      <c r="J33" s="381">
        <f t="shared" si="3"/>
        <v>1364234</v>
      </c>
    </row>
    <row r="34" spans="1:10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ht="14.1" customHeight="1">
      <c r="A40" s="49"/>
      <c r="B40" s="349"/>
      <c r="C40" s="349"/>
      <c r="D40" s="349"/>
      <c r="E40" s="352"/>
      <c r="F40" s="160"/>
      <c r="G40" s="160"/>
      <c r="H40" s="160"/>
      <c r="I40" s="160"/>
      <c r="J40" s="396" t="s">
        <v>304</v>
      </c>
    </row>
    <row r="41" spans="1:10" ht="14.1" customHeight="1">
      <c r="A41" s="382" t="s">
        <v>8</v>
      </c>
      <c r="B41" s="161"/>
      <c r="C41" s="111"/>
      <c r="D41" s="391"/>
      <c r="E41" s="356"/>
      <c r="F41" s="20"/>
      <c r="G41" s="20"/>
      <c r="H41" s="20"/>
      <c r="I41" s="20"/>
      <c r="J41" s="20"/>
    </row>
    <row r="42" spans="1:10" ht="14.1" customHeight="1">
      <c r="A42" s="15"/>
      <c r="B42" s="493" t="s">
        <v>9</v>
      </c>
      <c r="C42" s="504"/>
      <c r="D42" s="497"/>
      <c r="E42" s="149" t="s">
        <v>175</v>
      </c>
      <c r="F42" s="18"/>
      <c r="G42" s="18"/>
      <c r="H42" s="18"/>
      <c r="I42" s="18"/>
      <c r="J42" s="18"/>
    </row>
    <row r="43" spans="1:10" ht="14.1" customHeight="1">
      <c r="A43" s="15"/>
      <c r="B43" s="243"/>
      <c r="C43" s="495" t="s">
        <v>9</v>
      </c>
      <c r="D43" s="497"/>
      <c r="E43" s="149" t="s">
        <v>168</v>
      </c>
      <c r="F43" s="18">
        <v>58814.58</v>
      </c>
      <c r="G43" s="18">
        <v>23200</v>
      </c>
      <c r="H43" s="18">
        <v>21800</v>
      </c>
      <c r="I43" s="18">
        <f>SUM(G43:H43)</f>
        <v>45000</v>
      </c>
      <c r="J43" s="18">
        <v>60000</v>
      </c>
    </row>
    <row r="44" spans="1:10" ht="14.1" customHeight="1">
      <c r="A44" s="15"/>
      <c r="B44" s="493" t="s">
        <v>10</v>
      </c>
      <c r="C44" s="504"/>
      <c r="D44" s="497"/>
      <c r="E44" s="149" t="s">
        <v>176</v>
      </c>
      <c r="F44" s="18"/>
      <c r="G44" s="18"/>
      <c r="H44" s="18"/>
      <c r="I44" s="18"/>
      <c r="J44" s="18"/>
    </row>
    <row r="45" spans="1:10" ht="14.1" customHeight="1">
      <c r="A45" s="15"/>
      <c r="B45" s="243"/>
      <c r="C45" s="493" t="s">
        <v>61</v>
      </c>
      <c r="D45" s="497"/>
      <c r="E45" s="149" t="s">
        <v>169</v>
      </c>
      <c r="F45" s="18">
        <v>63390</v>
      </c>
      <c r="G45" s="18">
        <v>25080</v>
      </c>
      <c r="H45" s="18">
        <v>34920</v>
      </c>
      <c r="I45" s="18">
        <f>SUM(G45:H45)</f>
        <v>60000</v>
      </c>
      <c r="J45" s="18">
        <v>60000</v>
      </c>
    </row>
    <row r="46" spans="1:10" ht="14.1" customHeight="1">
      <c r="A46" s="15"/>
      <c r="B46" s="493" t="s">
        <v>11</v>
      </c>
      <c r="C46" s="504"/>
      <c r="D46" s="497"/>
      <c r="E46" s="149" t="s">
        <v>177</v>
      </c>
      <c r="F46" s="18"/>
      <c r="G46" s="18"/>
      <c r="H46" s="18"/>
      <c r="I46" s="18"/>
      <c r="J46" s="18"/>
    </row>
    <row r="47" spans="1:10" ht="14.1" customHeight="1">
      <c r="A47" s="15"/>
      <c r="B47" s="243"/>
      <c r="C47" s="493" t="s">
        <v>38</v>
      </c>
      <c r="D47" s="497"/>
      <c r="E47" s="149" t="s">
        <v>170</v>
      </c>
      <c r="F47" s="18">
        <v>55249.5</v>
      </c>
      <c r="G47" s="18">
        <v>20710.2</v>
      </c>
      <c r="H47" s="18">
        <v>39289.800000000003</v>
      </c>
      <c r="I47" s="18">
        <f>SUM(G47:H47)</f>
        <v>60000</v>
      </c>
      <c r="J47" s="18">
        <v>50000</v>
      </c>
    </row>
    <row r="48" spans="1:10" ht="14.1" customHeight="1">
      <c r="A48" s="15"/>
      <c r="B48" s="493" t="s">
        <v>113</v>
      </c>
      <c r="C48" s="504"/>
      <c r="D48" s="497"/>
      <c r="E48" s="149" t="s">
        <v>179</v>
      </c>
      <c r="F48" s="28">
        <f>SUM(F49:F50)</f>
        <v>24903.48</v>
      </c>
      <c r="G48" s="28">
        <f t="shared" ref="G48:H48" si="4">SUM(G49:G50)</f>
        <v>12457.02</v>
      </c>
      <c r="H48" s="28">
        <f t="shared" si="4"/>
        <v>34142.979999999996</v>
      </c>
      <c r="I48" s="28">
        <f>SUM(G48:H48)</f>
        <v>46600</v>
      </c>
      <c r="J48" s="28">
        <f>SUM(J49:J50)</f>
        <v>55000</v>
      </c>
    </row>
    <row r="49" spans="1:10" ht="14.1" customHeight="1">
      <c r="A49" s="15"/>
      <c r="B49" s="243"/>
      <c r="C49" s="493" t="s">
        <v>148</v>
      </c>
      <c r="D49" s="497"/>
      <c r="E49" s="149" t="s">
        <v>173</v>
      </c>
      <c r="F49" s="31">
        <v>24903.48</v>
      </c>
      <c r="G49" s="31">
        <v>12457.02</v>
      </c>
      <c r="H49" s="31">
        <v>12542.98</v>
      </c>
      <c r="I49" s="31">
        <v>0</v>
      </c>
      <c r="J49" s="31">
        <v>30000</v>
      </c>
    </row>
    <row r="50" spans="1:10" ht="14.1" customHeight="1">
      <c r="A50" s="15"/>
      <c r="B50" s="243"/>
      <c r="C50" s="493" t="s">
        <v>166</v>
      </c>
      <c r="D50" s="497"/>
      <c r="E50" s="149" t="s">
        <v>174</v>
      </c>
      <c r="F50" s="31">
        <v>0</v>
      </c>
      <c r="G50" s="31">
        <v>0</v>
      </c>
      <c r="H50" s="31">
        <v>21600</v>
      </c>
      <c r="I50" s="31">
        <v>0</v>
      </c>
      <c r="J50" s="31">
        <v>25000</v>
      </c>
    </row>
    <row r="51" spans="1:10" ht="14.1" customHeight="1">
      <c r="A51" s="15"/>
      <c r="B51" s="493" t="s">
        <v>14</v>
      </c>
      <c r="C51" s="493"/>
      <c r="D51" s="494"/>
      <c r="E51" s="149" t="s">
        <v>221</v>
      </c>
      <c r="F51" s="18"/>
      <c r="G51" s="18"/>
      <c r="H51" s="18"/>
      <c r="I51" s="18"/>
      <c r="J51" s="73"/>
    </row>
    <row r="52" spans="1:10" ht="14.1" customHeight="1">
      <c r="A52" s="15"/>
      <c r="B52" s="243"/>
      <c r="C52" s="547" t="s">
        <v>153</v>
      </c>
      <c r="D52" s="546"/>
      <c r="E52" s="149" t="s">
        <v>222</v>
      </c>
      <c r="F52" s="18">
        <v>0</v>
      </c>
      <c r="G52" s="18">
        <v>0</v>
      </c>
      <c r="H52" s="18">
        <v>10505</v>
      </c>
      <c r="I52" s="18">
        <f>SUM(G52:H52)</f>
        <v>10505</v>
      </c>
      <c r="J52" s="18">
        <v>2500</v>
      </c>
    </row>
    <row r="53" spans="1:10" ht="14.1" customHeight="1">
      <c r="A53" s="15"/>
      <c r="B53" s="493" t="s">
        <v>115</v>
      </c>
      <c r="C53" s="493"/>
      <c r="D53" s="494"/>
      <c r="E53" s="149" t="s">
        <v>227</v>
      </c>
      <c r="F53" s="18"/>
      <c r="G53" s="18"/>
      <c r="H53" s="18"/>
      <c r="I53" s="18"/>
      <c r="J53" s="18"/>
    </row>
    <row r="54" spans="1:10" ht="14.1" customHeight="1">
      <c r="A54" s="15"/>
      <c r="B54" s="243"/>
      <c r="C54" s="493" t="s">
        <v>115</v>
      </c>
      <c r="D54" s="497"/>
      <c r="E54" s="149" t="s">
        <v>234</v>
      </c>
      <c r="F54" s="18">
        <v>40000</v>
      </c>
      <c r="G54" s="18">
        <v>1800</v>
      </c>
      <c r="H54" s="18">
        <v>23200</v>
      </c>
      <c r="I54" s="18">
        <f>SUM(G54:H54)</f>
        <v>25000</v>
      </c>
      <c r="J54" s="18">
        <v>25000</v>
      </c>
    </row>
    <row r="55" spans="1:10" ht="14.1" customHeight="1">
      <c r="A55" s="56"/>
      <c r="B55" s="498" t="s">
        <v>136</v>
      </c>
      <c r="C55" s="498"/>
      <c r="D55" s="499"/>
      <c r="E55" s="220"/>
      <c r="F55" s="21">
        <f>SUM(F43,F45,F47,F48,F54)</f>
        <v>242357.56000000003</v>
      </c>
      <c r="G55" s="21">
        <f>SUM(G43,G45,G47,G48,G54)</f>
        <v>83247.22</v>
      </c>
      <c r="H55" s="21">
        <f>SUM(H43,H45,H47,H48,H52,H54)</f>
        <v>163857.78</v>
      </c>
      <c r="I55" s="21">
        <f>SUM(I43:I54)</f>
        <v>247105</v>
      </c>
      <c r="J55" s="21">
        <f>SUM(J43,J45,J47,J48,J52,J54)</f>
        <v>252500</v>
      </c>
    </row>
    <row r="56" spans="1:10" ht="12" customHeight="1">
      <c r="A56" s="56"/>
      <c r="B56" s="207"/>
      <c r="C56" s="207"/>
      <c r="D56" s="208"/>
      <c r="E56" s="220"/>
      <c r="F56" s="21"/>
      <c r="G56" s="21"/>
      <c r="H56" s="21"/>
      <c r="I56" s="21"/>
      <c r="J56" s="21"/>
    </row>
    <row r="57" spans="1:10" ht="14.1" customHeight="1">
      <c r="A57" s="503" t="s">
        <v>16</v>
      </c>
      <c r="B57" s="498"/>
      <c r="C57" s="498"/>
      <c r="D57" s="499"/>
      <c r="E57" s="220"/>
      <c r="F57" s="21"/>
      <c r="G57" s="21"/>
      <c r="H57" s="21"/>
      <c r="I57" s="21"/>
      <c r="J57" s="21"/>
    </row>
    <row r="58" spans="1:10" ht="14.1" customHeight="1">
      <c r="A58" s="56"/>
      <c r="B58" s="504" t="s">
        <v>133</v>
      </c>
      <c r="C58" s="504"/>
      <c r="D58" s="497"/>
      <c r="E58" s="149" t="s">
        <v>235</v>
      </c>
      <c r="F58" s="150"/>
      <c r="G58" s="150"/>
      <c r="H58" s="150"/>
      <c r="I58" s="150"/>
      <c r="J58" s="150"/>
    </row>
    <row r="59" spans="1:10" ht="14.1" customHeight="1">
      <c r="A59" s="56"/>
      <c r="B59" s="248"/>
      <c r="C59" s="551" t="s">
        <v>161</v>
      </c>
      <c r="D59" s="552"/>
      <c r="E59" s="149" t="s">
        <v>237</v>
      </c>
      <c r="F59" s="150">
        <f>SUM(F60:F61)</f>
        <v>42000</v>
      </c>
      <c r="G59" s="150">
        <f>SUM(G60:G61)</f>
        <v>81250</v>
      </c>
      <c r="H59" s="150">
        <f>SUM(H60:H61)</f>
        <v>18750</v>
      </c>
      <c r="I59" s="150">
        <f>SUM(G59:H59)</f>
        <v>100000</v>
      </c>
      <c r="J59" s="150">
        <v>0</v>
      </c>
    </row>
    <row r="60" spans="1:10" ht="14.1" customHeight="1">
      <c r="A60" s="56"/>
      <c r="B60" s="248"/>
      <c r="C60" s="251"/>
      <c r="D60" s="199" t="s">
        <v>411</v>
      </c>
      <c r="E60" s="149" t="s">
        <v>408</v>
      </c>
      <c r="F60" s="150">
        <v>0</v>
      </c>
      <c r="G60" s="150">
        <v>44450</v>
      </c>
      <c r="H60" s="150">
        <v>5550</v>
      </c>
      <c r="I60" s="150">
        <v>0</v>
      </c>
      <c r="J60" s="150">
        <v>0</v>
      </c>
    </row>
    <row r="61" spans="1:10" ht="14.1" customHeight="1">
      <c r="A61" s="56"/>
      <c r="B61" s="248"/>
      <c r="C61" s="251"/>
      <c r="D61" s="199" t="s">
        <v>312</v>
      </c>
      <c r="E61" s="149" t="s">
        <v>370</v>
      </c>
      <c r="F61" s="150">
        <v>42000</v>
      </c>
      <c r="G61" s="150">
        <v>36800</v>
      </c>
      <c r="H61" s="150">
        <v>13200</v>
      </c>
      <c r="I61" s="150">
        <v>0</v>
      </c>
      <c r="J61" s="150">
        <v>60000</v>
      </c>
    </row>
    <row r="62" spans="1:10" ht="14.1" customHeight="1">
      <c r="A62" s="56"/>
      <c r="B62" s="324"/>
      <c r="C62" s="326"/>
      <c r="D62" s="328" t="s">
        <v>292</v>
      </c>
      <c r="E62" s="149" t="s">
        <v>372</v>
      </c>
      <c r="F62" s="488">
        <v>0</v>
      </c>
      <c r="G62" s="150">
        <v>0</v>
      </c>
      <c r="H62" s="150">
        <v>0</v>
      </c>
      <c r="I62" s="150">
        <v>0</v>
      </c>
      <c r="J62" s="150">
        <v>20000</v>
      </c>
    </row>
    <row r="63" spans="1:10" ht="14.1" customHeight="1">
      <c r="A63" s="56"/>
      <c r="B63" s="324"/>
      <c r="C63" s="493" t="s">
        <v>289</v>
      </c>
      <c r="D63" s="497"/>
      <c r="E63" s="149" t="s">
        <v>247</v>
      </c>
      <c r="F63" s="488">
        <v>0</v>
      </c>
      <c r="G63" s="150">
        <v>0</v>
      </c>
      <c r="H63" s="150">
        <v>0</v>
      </c>
      <c r="I63" s="150">
        <v>0</v>
      </c>
      <c r="J63" s="150">
        <v>0</v>
      </c>
    </row>
    <row r="64" spans="1:10" ht="14.1" customHeight="1">
      <c r="A64" s="56"/>
      <c r="B64" s="324"/>
      <c r="C64" s="326"/>
      <c r="D64" s="328" t="s">
        <v>291</v>
      </c>
      <c r="E64" s="149" t="s">
        <v>406</v>
      </c>
      <c r="F64" s="150">
        <v>0</v>
      </c>
      <c r="G64" s="150">
        <v>0</v>
      </c>
      <c r="H64" s="150">
        <v>0</v>
      </c>
      <c r="I64" s="150">
        <v>0</v>
      </c>
      <c r="J64" s="150">
        <v>10000</v>
      </c>
    </row>
    <row r="65" spans="1:10" ht="14.1" customHeight="1">
      <c r="A65" s="56"/>
      <c r="B65" s="324"/>
      <c r="C65" s="326"/>
      <c r="D65" s="328" t="s">
        <v>293</v>
      </c>
      <c r="E65" s="149" t="s">
        <v>412</v>
      </c>
      <c r="F65" s="150">
        <v>0</v>
      </c>
      <c r="G65" s="150">
        <v>0</v>
      </c>
      <c r="H65" s="150">
        <v>0</v>
      </c>
      <c r="I65" s="150">
        <v>0</v>
      </c>
      <c r="J65" s="150">
        <v>10000</v>
      </c>
    </row>
    <row r="66" spans="1:10" ht="14.1" customHeight="1">
      <c r="A66" s="56"/>
      <c r="B66" s="248"/>
      <c r="C66" s="493" t="s">
        <v>243</v>
      </c>
      <c r="D66" s="494"/>
      <c r="E66" s="149" t="s">
        <v>238</v>
      </c>
      <c r="F66" s="150">
        <v>15000</v>
      </c>
      <c r="G66" s="150">
        <v>0</v>
      </c>
      <c r="H66" s="150">
        <v>0</v>
      </c>
      <c r="I66" s="150">
        <v>0</v>
      </c>
      <c r="J66" s="150">
        <v>0</v>
      </c>
    </row>
    <row r="67" spans="1:10" ht="14.1" customHeight="1">
      <c r="A67" s="56"/>
      <c r="B67" s="498" t="s">
        <v>137</v>
      </c>
      <c r="C67" s="498"/>
      <c r="D67" s="499"/>
      <c r="E67" s="220"/>
      <c r="F67" s="55">
        <f>SUM(F59,F66)</f>
        <v>57000</v>
      </c>
      <c r="G67" s="55">
        <f>SUM(G59,G66)</f>
        <v>81250</v>
      </c>
      <c r="H67" s="55">
        <f>SUM(H59,H66)</f>
        <v>18750</v>
      </c>
      <c r="I67" s="55">
        <f>SUM(I59:I66)</f>
        <v>100000</v>
      </c>
      <c r="J67" s="55">
        <f>SUM(J60:J66)</f>
        <v>100000</v>
      </c>
    </row>
    <row r="68" spans="1:10" ht="14.1" customHeight="1">
      <c r="A68" s="56"/>
      <c r="B68" s="207"/>
      <c r="C68" s="207"/>
      <c r="D68" s="208"/>
      <c r="E68" s="220"/>
      <c r="F68" s="55"/>
      <c r="G68" s="55"/>
      <c r="H68" s="55"/>
      <c r="I68" s="55"/>
      <c r="J68" s="416"/>
    </row>
    <row r="69" spans="1:10" ht="14.1" customHeight="1" thickBot="1">
      <c r="A69" s="500" t="s">
        <v>17</v>
      </c>
      <c r="B69" s="501"/>
      <c r="C69" s="501"/>
      <c r="D69" s="502"/>
      <c r="E69" s="46"/>
      <c r="F69" s="332">
        <f>SUM(F67,F55,F33)</f>
        <v>1493182.9700000002</v>
      </c>
      <c r="G69" s="332">
        <f>SUM(G67,G55,G33)</f>
        <v>840669.55999999994</v>
      </c>
      <c r="H69" s="332">
        <f>SUM(H67,H55,H33)</f>
        <v>862066.44000000006</v>
      </c>
      <c r="I69" s="332">
        <f>SUM(I67,I55,I33)</f>
        <v>1702736</v>
      </c>
      <c r="J69" s="332">
        <f>SUM(J67,J55,J33)</f>
        <v>1716734</v>
      </c>
    </row>
    <row r="70" spans="1:10" ht="14.1" customHeight="1" thickTop="1">
      <c r="A70" s="17"/>
      <c r="B70" s="17"/>
      <c r="C70" s="29"/>
      <c r="D70" s="29"/>
      <c r="E70" s="214"/>
      <c r="F70" s="160"/>
      <c r="G70" s="160"/>
      <c r="H70" s="160"/>
      <c r="I70" s="160"/>
      <c r="J70" s="160"/>
    </row>
    <row r="71" spans="1:10" ht="14.1" customHeight="1">
      <c r="A71" s="61" t="s">
        <v>29</v>
      </c>
      <c r="E71" s="454" t="s">
        <v>31</v>
      </c>
      <c r="F71" s="117"/>
      <c r="G71" s="117"/>
      <c r="H71" s="117" t="s">
        <v>33</v>
      </c>
      <c r="I71" s="117"/>
      <c r="J71" s="117"/>
    </row>
    <row r="72" spans="1:10" ht="14.1" customHeight="1">
      <c r="E72" s="453"/>
      <c r="F72" s="117"/>
      <c r="G72" s="117"/>
      <c r="H72" s="117"/>
      <c r="I72" s="117"/>
      <c r="J72" s="117"/>
    </row>
    <row r="73" spans="1:10" ht="14.1" customHeight="1">
      <c r="E73" s="453"/>
      <c r="F73" s="117"/>
      <c r="G73" s="117"/>
      <c r="H73" s="117"/>
      <c r="I73" s="117"/>
      <c r="J73" s="117"/>
    </row>
    <row r="74" spans="1:10" ht="14.1" customHeight="1">
      <c r="A74" s="1" t="s">
        <v>82</v>
      </c>
      <c r="B74" s="1"/>
      <c r="E74" s="490" t="s">
        <v>35</v>
      </c>
      <c r="F74" s="490"/>
      <c r="G74" s="490"/>
      <c r="H74" s="492" t="s">
        <v>36</v>
      </c>
      <c r="I74" s="492"/>
      <c r="J74" s="492"/>
    </row>
    <row r="75" spans="1:10" ht="14.1" customHeight="1">
      <c r="A75" s="61" t="s">
        <v>83</v>
      </c>
      <c r="E75" s="507" t="s">
        <v>352</v>
      </c>
      <c r="F75" s="491"/>
      <c r="G75" s="491"/>
      <c r="H75" s="489" t="s">
        <v>425</v>
      </c>
      <c r="I75" s="489"/>
      <c r="J75" s="489"/>
    </row>
  </sheetData>
  <mergeCells count="42">
    <mergeCell ref="H74:J74"/>
    <mergeCell ref="H75:J75"/>
    <mergeCell ref="B58:D58"/>
    <mergeCell ref="B42:D42"/>
    <mergeCell ref="B44:D44"/>
    <mergeCell ref="B46:D46"/>
    <mergeCell ref="A57:D57"/>
    <mergeCell ref="B48:D48"/>
    <mergeCell ref="B51:D51"/>
    <mergeCell ref="B53:D53"/>
    <mergeCell ref="B55:D55"/>
    <mergeCell ref="C49:D49"/>
    <mergeCell ref="C50:D50"/>
    <mergeCell ref="C52:D52"/>
    <mergeCell ref="C54:D54"/>
    <mergeCell ref="E75:G75"/>
    <mergeCell ref="C15:D15"/>
    <mergeCell ref="A3:J3"/>
    <mergeCell ref="A4:J4"/>
    <mergeCell ref="A6:D6"/>
    <mergeCell ref="G7:I7"/>
    <mergeCell ref="J7:J8"/>
    <mergeCell ref="E8:E9"/>
    <mergeCell ref="I8:I9"/>
    <mergeCell ref="A9:D9"/>
    <mergeCell ref="A10:D10"/>
    <mergeCell ref="A11:D11"/>
    <mergeCell ref="B12:D12"/>
    <mergeCell ref="C13:D13"/>
    <mergeCell ref="B14:D14"/>
    <mergeCell ref="C23:D23"/>
    <mergeCell ref="C32:D32"/>
    <mergeCell ref="C43:D43"/>
    <mergeCell ref="C45:D45"/>
    <mergeCell ref="C47:D47"/>
    <mergeCell ref="B33:D33"/>
    <mergeCell ref="E74:G74"/>
    <mergeCell ref="C59:D59"/>
    <mergeCell ref="C66:D66"/>
    <mergeCell ref="B67:D67"/>
    <mergeCell ref="A69:D69"/>
    <mergeCell ref="C63:D63"/>
  </mergeCells>
  <pageMargins left="1.22" right="0.3" top="1" bottom="0.25" header="0" footer="0"/>
  <pageSetup paperSize="256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K64"/>
  <sheetViews>
    <sheetView workbookViewId="0">
      <selection activeCell="G65" sqref="G65"/>
    </sheetView>
  </sheetViews>
  <sheetFormatPr defaultRowHeight="14.1" customHeight="1"/>
  <cols>
    <col min="1" max="1" width="3" style="61" customWidth="1"/>
    <col min="2" max="2" width="2.85546875" style="61" customWidth="1"/>
    <col min="3" max="3" width="4.28515625" style="61" customWidth="1"/>
    <col min="4" max="4" width="39.42578125" style="61" customWidth="1"/>
    <col min="5" max="5" width="16.28515625" style="61" customWidth="1"/>
    <col min="6" max="6" width="16.85546875" style="61" customWidth="1"/>
    <col min="7" max="8" width="16" style="61" customWidth="1"/>
    <col min="9" max="9" width="16.140625" style="61" customWidth="1"/>
    <col min="10" max="10" width="15.85546875" style="61" customWidth="1"/>
    <col min="11" max="16384" width="9.140625" style="61"/>
  </cols>
  <sheetData>
    <row r="1" spans="1:10" ht="14.1" customHeight="1">
      <c r="J1" s="396" t="s">
        <v>308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491" t="s">
        <v>106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61" t="s">
        <v>107</v>
      </c>
    </row>
    <row r="7" spans="1:10" ht="14.1" customHeight="1">
      <c r="A7" s="63"/>
      <c r="B7" s="44"/>
      <c r="C7" s="44"/>
      <c r="D7" s="64"/>
      <c r="E7" s="219"/>
      <c r="F7" s="219"/>
      <c r="G7" s="527" t="s">
        <v>21</v>
      </c>
      <c r="H7" s="527"/>
      <c r="I7" s="527"/>
      <c r="J7" s="528" t="s">
        <v>26</v>
      </c>
    </row>
    <row r="8" spans="1:10" ht="14.1" customHeight="1">
      <c r="A8" s="217"/>
      <c r="B8" s="214"/>
      <c r="C8" s="214"/>
      <c r="D8" s="218"/>
      <c r="E8" s="520" t="s">
        <v>18</v>
      </c>
      <c r="F8" s="220" t="s">
        <v>19</v>
      </c>
      <c r="G8" s="220" t="s">
        <v>22</v>
      </c>
      <c r="H8" s="220" t="s">
        <v>23</v>
      </c>
      <c r="I8" s="530" t="s">
        <v>24</v>
      </c>
      <c r="J8" s="529"/>
    </row>
    <row r="9" spans="1:10" ht="14.1" customHeight="1">
      <c r="A9" s="523" t="s">
        <v>2</v>
      </c>
      <c r="B9" s="509"/>
      <c r="C9" s="509"/>
      <c r="D9" s="524"/>
      <c r="E9" s="520"/>
      <c r="F9" s="220" t="s">
        <v>20</v>
      </c>
      <c r="G9" s="220" t="s">
        <v>20</v>
      </c>
      <c r="H9" s="220" t="s">
        <v>25</v>
      </c>
      <c r="I9" s="520"/>
      <c r="J9" s="220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53" t="s">
        <v>118</v>
      </c>
      <c r="F13" s="28">
        <v>727180</v>
      </c>
      <c r="G13" s="28">
        <v>379714</v>
      </c>
      <c r="H13" s="28">
        <v>593208</v>
      </c>
      <c r="I13" s="28">
        <f>SUM(G13:H13)</f>
        <v>972922</v>
      </c>
      <c r="J13" s="28">
        <v>1266564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SUM(F16:F24)</f>
        <v>515148.04000000004</v>
      </c>
      <c r="G14" s="28">
        <f t="shared" ref="G14:J14" si="0">SUM(G16:G24)</f>
        <v>519510.9</v>
      </c>
      <c r="H14" s="28">
        <f t="shared" si="0"/>
        <v>259383.1</v>
      </c>
      <c r="I14" s="28">
        <f t="shared" si="0"/>
        <v>778894</v>
      </c>
      <c r="J14" s="28">
        <f t="shared" si="0"/>
        <v>471094</v>
      </c>
    </row>
    <row r="15" spans="1:10" ht="14.1" customHeight="1">
      <c r="A15" s="48"/>
      <c r="B15" s="47"/>
      <c r="C15" s="504" t="s">
        <v>6</v>
      </c>
      <c r="D15" s="497"/>
      <c r="E15" s="253" t="s">
        <v>119</v>
      </c>
      <c r="F15" s="28">
        <v>120000</v>
      </c>
      <c r="G15" s="28">
        <v>60000</v>
      </c>
      <c r="H15" s="28">
        <v>84000</v>
      </c>
      <c r="I15" s="28">
        <f t="shared" ref="I15:I24" si="1">SUM(G15:H15)</f>
        <v>144000</v>
      </c>
      <c r="J15" s="28">
        <v>144000</v>
      </c>
    </row>
    <row r="16" spans="1:10" ht="14.1" customHeight="1">
      <c r="A16" s="48"/>
      <c r="B16" s="47"/>
      <c r="C16" s="469" t="s">
        <v>183</v>
      </c>
      <c r="D16" s="470"/>
      <c r="E16" s="473" t="s">
        <v>198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1" ht="14.1" customHeight="1">
      <c r="A17" s="48"/>
      <c r="B17" s="47"/>
      <c r="C17" s="469" t="s">
        <v>184</v>
      </c>
      <c r="D17" s="470"/>
      <c r="E17" s="473" t="s">
        <v>199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1" ht="14.1" customHeight="1">
      <c r="A18" s="48"/>
      <c r="B18" s="47"/>
      <c r="C18" s="469" t="s">
        <v>185</v>
      </c>
      <c r="D18" s="470"/>
      <c r="E18" s="473" t="s">
        <v>200</v>
      </c>
      <c r="F18" s="31">
        <v>25000</v>
      </c>
      <c r="G18" s="31">
        <v>25000</v>
      </c>
      <c r="H18" s="31">
        <v>5000</v>
      </c>
      <c r="I18" s="31">
        <f t="shared" si="1"/>
        <v>30000</v>
      </c>
      <c r="J18" s="31">
        <v>30000</v>
      </c>
    </row>
    <row r="19" spans="1:11" ht="14.1" customHeight="1">
      <c r="A19" s="48"/>
      <c r="B19" s="47"/>
      <c r="C19" s="469" t="s">
        <v>188</v>
      </c>
      <c r="D19" s="470"/>
      <c r="E19" s="473" t="s">
        <v>203</v>
      </c>
      <c r="F19" s="31">
        <v>10000</v>
      </c>
      <c r="G19" s="31">
        <v>10000</v>
      </c>
      <c r="H19" s="31">
        <v>0</v>
      </c>
      <c r="I19" s="31">
        <f t="shared" si="1"/>
        <v>10000</v>
      </c>
      <c r="J19" s="31">
        <v>0</v>
      </c>
    </row>
    <row r="20" spans="1:11" ht="14.1" customHeight="1">
      <c r="A20" s="48"/>
      <c r="B20" s="47"/>
      <c r="C20" s="469" t="s">
        <v>192</v>
      </c>
      <c r="D20" s="470"/>
      <c r="E20" s="473" t="s">
        <v>205</v>
      </c>
      <c r="F20" s="31">
        <v>53021.14</v>
      </c>
      <c r="G20" s="31">
        <v>10000</v>
      </c>
      <c r="H20" s="31">
        <v>5000</v>
      </c>
      <c r="I20" s="31">
        <f t="shared" si="1"/>
        <v>15000</v>
      </c>
      <c r="J20" s="31">
        <v>0</v>
      </c>
      <c r="K20" s="1"/>
    </row>
    <row r="21" spans="1:11" ht="14.1" customHeight="1">
      <c r="A21" s="48"/>
      <c r="B21" s="47"/>
      <c r="C21" s="469" t="s">
        <v>190</v>
      </c>
      <c r="D21" s="470"/>
      <c r="E21" s="473" t="s">
        <v>206</v>
      </c>
      <c r="F21" s="31">
        <v>206545.9</v>
      </c>
      <c r="G21" s="31">
        <v>331124.90000000002</v>
      </c>
      <c r="H21" s="31">
        <v>16081.1</v>
      </c>
      <c r="I21" s="31">
        <f t="shared" si="1"/>
        <v>347206</v>
      </c>
      <c r="J21" s="31">
        <v>50000</v>
      </c>
    </row>
    <row r="22" spans="1:11" ht="14.1" customHeight="1">
      <c r="A22" s="48"/>
      <c r="B22" s="47"/>
      <c r="C22" s="469" t="s">
        <v>191</v>
      </c>
      <c r="D22" s="470"/>
      <c r="E22" s="473" t="s">
        <v>207</v>
      </c>
      <c r="F22" s="31">
        <v>60581</v>
      </c>
      <c r="G22" s="31">
        <v>0</v>
      </c>
      <c r="H22" s="31">
        <v>105844</v>
      </c>
      <c r="I22" s="31">
        <f t="shared" si="1"/>
        <v>105844</v>
      </c>
      <c r="J22" s="31">
        <v>105547</v>
      </c>
    </row>
    <row r="23" spans="1:11" ht="14.1" customHeight="1">
      <c r="A23" s="48"/>
      <c r="B23" s="47"/>
      <c r="C23" s="504" t="s">
        <v>322</v>
      </c>
      <c r="D23" s="497"/>
      <c r="E23" s="473" t="s">
        <v>207</v>
      </c>
      <c r="F23" s="31"/>
      <c r="G23" s="31">
        <v>63386</v>
      </c>
      <c r="H23" s="31">
        <v>42458</v>
      </c>
      <c r="I23" s="31">
        <f t="shared" si="1"/>
        <v>105844</v>
      </c>
      <c r="J23" s="31">
        <v>105547</v>
      </c>
    </row>
    <row r="24" spans="1:11" ht="14.1" customHeight="1">
      <c r="A24" s="48"/>
      <c r="B24" s="47"/>
      <c r="C24" s="469" t="s">
        <v>193</v>
      </c>
      <c r="D24" s="470"/>
      <c r="E24" s="473" t="s">
        <v>208</v>
      </c>
      <c r="F24" s="31">
        <v>25000</v>
      </c>
      <c r="G24" s="31">
        <v>12500</v>
      </c>
      <c r="H24" s="31">
        <v>17500</v>
      </c>
      <c r="I24" s="31">
        <f t="shared" si="1"/>
        <v>30000</v>
      </c>
      <c r="J24" s="31">
        <v>45000</v>
      </c>
    </row>
    <row r="25" spans="1:11" ht="14.1" customHeight="1">
      <c r="A25" s="48"/>
      <c r="B25" s="49" t="s">
        <v>97</v>
      </c>
      <c r="C25" s="49"/>
      <c r="D25" s="50"/>
      <c r="E25" s="149" t="s">
        <v>209</v>
      </c>
      <c r="F25" s="28">
        <f>SUM(F26:F29)</f>
        <v>116656.04000000001</v>
      </c>
      <c r="G25" s="28">
        <f t="shared" ref="G25:J25" si="2">SUM(G26:G29)</f>
        <v>60531.15</v>
      </c>
      <c r="H25" s="28">
        <f t="shared" si="2"/>
        <v>139517.84999999998</v>
      </c>
      <c r="I25" s="28">
        <f t="shared" si="2"/>
        <v>200049</v>
      </c>
      <c r="J25" s="28">
        <f t="shared" si="2"/>
        <v>198781</v>
      </c>
    </row>
    <row r="26" spans="1:11" ht="14.1" customHeight="1">
      <c r="A26" s="48"/>
      <c r="B26" s="47"/>
      <c r="C26" s="212" t="s">
        <v>194</v>
      </c>
      <c r="D26" s="210"/>
      <c r="E26" s="149" t="s">
        <v>210</v>
      </c>
      <c r="F26" s="31">
        <v>87621.6</v>
      </c>
      <c r="G26" s="31">
        <v>45551.16</v>
      </c>
      <c r="H26" s="31">
        <v>106868.84</v>
      </c>
      <c r="I26" s="18">
        <f>SUM(G26:H26)</f>
        <v>152420</v>
      </c>
      <c r="J26" s="18">
        <v>151991</v>
      </c>
    </row>
    <row r="27" spans="1:11" ht="14.1" customHeight="1">
      <c r="A27" s="48"/>
      <c r="B27" s="47"/>
      <c r="C27" s="212" t="s">
        <v>195</v>
      </c>
      <c r="D27" s="210"/>
      <c r="E27" s="149" t="s">
        <v>211</v>
      </c>
      <c r="F27" s="31">
        <v>14543.6</v>
      </c>
      <c r="G27" s="31">
        <v>7591.86</v>
      </c>
      <c r="H27" s="31">
        <v>17816.14</v>
      </c>
      <c r="I27" s="18">
        <f>SUM(G27:H27)</f>
        <v>25408</v>
      </c>
      <c r="J27" s="18">
        <v>25334</v>
      </c>
    </row>
    <row r="28" spans="1:11" ht="14.1" customHeight="1">
      <c r="A28" s="48"/>
      <c r="B28" s="47"/>
      <c r="C28" s="212" t="s">
        <v>196</v>
      </c>
      <c r="D28" s="210"/>
      <c r="E28" s="149" t="s">
        <v>215</v>
      </c>
      <c r="F28" s="31">
        <v>8700</v>
      </c>
      <c r="G28" s="31">
        <v>4462.5</v>
      </c>
      <c r="H28" s="31">
        <v>10687.5</v>
      </c>
      <c r="I28" s="18">
        <f>SUM(G28:H28)</f>
        <v>15150</v>
      </c>
      <c r="J28" s="18">
        <v>14400</v>
      </c>
    </row>
    <row r="29" spans="1:11" ht="14.1" customHeight="1">
      <c r="A29" s="48"/>
      <c r="B29" s="47"/>
      <c r="C29" s="212" t="s">
        <v>197</v>
      </c>
      <c r="D29" s="210"/>
      <c r="E29" s="149" t="s">
        <v>212</v>
      </c>
      <c r="F29" s="31">
        <v>5790.84</v>
      </c>
      <c r="G29" s="31">
        <v>2925.63</v>
      </c>
      <c r="H29" s="31">
        <v>4145.37</v>
      </c>
      <c r="I29" s="18">
        <f>SUM(G29:H29)</f>
        <v>7071</v>
      </c>
      <c r="J29" s="18">
        <v>7056</v>
      </c>
    </row>
    <row r="30" spans="1:11" ht="14.1" customHeight="1">
      <c r="A30" s="48"/>
      <c r="B30" s="250" t="s">
        <v>7</v>
      </c>
      <c r="C30" s="249"/>
      <c r="E30" s="149" t="s">
        <v>216</v>
      </c>
      <c r="F30" s="18"/>
      <c r="G30" s="18"/>
      <c r="H30" s="18"/>
      <c r="I30" s="18"/>
      <c r="J30" s="18"/>
    </row>
    <row r="31" spans="1:11" ht="14.1" customHeight="1">
      <c r="A31" s="48"/>
      <c r="B31" s="49"/>
      <c r="C31" s="252" t="s">
        <v>7</v>
      </c>
      <c r="D31" s="249"/>
      <c r="E31" s="149" t="s">
        <v>212</v>
      </c>
      <c r="F31" s="18"/>
      <c r="G31" s="18"/>
      <c r="H31" s="18"/>
      <c r="I31" s="18"/>
      <c r="J31" s="18"/>
    </row>
    <row r="32" spans="1:11" ht="14.1" customHeight="1">
      <c r="A32" s="48"/>
      <c r="B32" s="49"/>
      <c r="C32" s="495" t="s">
        <v>334</v>
      </c>
      <c r="D32" s="494"/>
      <c r="E32" s="149"/>
      <c r="F32" s="31">
        <v>60685</v>
      </c>
      <c r="G32" s="31">
        <v>0</v>
      </c>
      <c r="H32" s="31">
        <v>30000</v>
      </c>
      <c r="I32" s="31">
        <f>SUM(G32:H32)</f>
        <v>30000</v>
      </c>
      <c r="J32" s="31">
        <v>30000</v>
      </c>
    </row>
    <row r="33" spans="1:10" ht="14.1" customHeight="1">
      <c r="A33" s="48"/>
      <c r="B33" s="498" t="s">
        <v>135</v>
      </c>
      <c r="C33" s="498"/>
      <c r="D33" s="499"/>
      <c r="E33" s="220"/>
      <c r="F33" s="21">
        <f>SUM(F13,F14,F15,F25,F32)</f>
        <v>1539669.08</v>
      </c>
      <c r="G33" s="21">
        <f t="shared" ref="G33:J33" si="3">SUM(G13,G14,G15,G25,G32)</f>
        <v>1019756.05</v>
      </c>
      <c r="H33" s="21">
        <f t="shared" si="3"/>
        <v>1106108.95</v>
      </c>
      <c r="I33" s="21">
        <f t="shared" si="3"/>
        <v>2125865</v>
      </c>
      <c r="J33" s="21">
        <f t="shared" si="3"/>
        <v>2110439</v>
      </c>
    </row>
    <row r="34" spans="1:10" ht="14.1" customHeight="1">
      <c r="A34" s="376"/>
      <c r="B34" s="152"/>
      <c r="C34" s="152"/>
      <c r="D34" s="152"/>
      <c r="E34" s="44"/>
      <c r="F34" s="389"/>
      <c r="G34" s="389"/>
      <c r="H34" s="389"/>
      <c r="I34" s="389"/>
      <c r="J34" s="389"/>
    </row>
    <row r="35" spans="1:10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483"/>
      <c r="C38" s="483"/>
      <c r="D38" s="483"/>
      <c r="E38" s="486"/>
      <c r="F38" s="160"/>
      <c r="G38" s="160"/>
      <c r="H38" s="160"/>
      <c r="I38" s="160"/>
      <c r="J38" s="160"/>
    </row>
    <row r="39" spans="1:10" ht="14.1" customHeight="1">
      <c r="A39" s="49"/>
      <c r="B39" s="483"/>
      <c r="C39" s="483"/>
      <c r="D39" s="483"/>
      <c r="E39" s="486"/>
      <c r="F39" s="160"/>
      <c r="G39" s="160"/>
      <c r="H39" s="160"/>
      <c r="I39" s="160"/>
      <c r="J39" s="160"/>
    </row>
    <row r="40" spans="1:10" ht="14.1" customHeight="1">
      <c r="A40" s="49"/>
      <c r="B40" s="349"/>
      <c r="C40" s="349"/>
      <c r="D40" s="349"/>
      <c r="E40" s="352"/>
      <c r="F40" s="160"/>
      <c r="G40" s="160"/>
      <c r="H40" s="160"/>
      <c r="I40" s="160"/>
      <c r="J40" s="160"/>
    </row>
    <row r="41" spans="1:10" ht="14.1" customHeight="1">
      <c r="A41" s="49"/>
      <c r="B41" s="349"/>
      <c r="C41" s="349"/>
      <c r="D41" s="349"/>
      <c r="E41" s="352"/>
      <c r="F41" s="160"/>
      <c r="G41" s="160"/>
      <c r="H41" s="160"/>
      <c r="I41" s="160"/>
      <c r="J41" s="160"/>
    </row>
    <row r="42" spans="1:10" ht="14.1" customHeight="1">
      <c r="A42" s="378"/>
      <c r="B42" s="350"/>
      <c r="C42" s="350"/>
      <c r="D42" s="350"/>
      <c r="E42" s="353"/>
      <c r="F42" s="390"/>
      <c r="G42" s="390"/>
      <c r="H42" s="390"/>
      <c r="I42" s="390"/>
      <c r="J42" s="396" t="s">
        <v>304</v>
      </c>
    </row>
    <row r="43" spans="1:10" ht="14.1" customHeight="1">
      <c r="A43" s="15" t="s">
        <v>8</v>
      </c>
      <c r="B43" s="17"/>
      <c r="C43" s="29"/>
      <c r="D43" s="74"/>
      <c r="E43" s="220"/>
      <c r="F43" s="18"/>
      <c r="G43" s="18"/>
      <c r="H43" s="18"/>
      <c r="I43" s="18"/>
      <c r="J43" s="20"/>
    </row>
    <row r="44" spans="1:10" ht="14.1" customHeight="1">
      <c r="A44" s="15"/>
      <c r="B44" s="493" t="s">
        <v>9</v>
      </c>
      <c r="C44" s="504"/>
      <c r="D44" s="497"/>
      <c r="E44" s="149" t="s">
        <v>175</v>
      </c>
      <c r="F44" s="18"/>
      <c r="G44" s="18"/>
      <c r="H44" s="18"/>
      <c r="I44" s="18"/>
      <c r="J44" s="18"/>
    </row>
    <row r="45" spans="1:10" ht="14.1" customHeight="1">
      <c r="A45" s="15"/>
      <c r="B45" s="251"/>
      <c r="C45" s="495" t="s">
        <v>9</v>
      </c>
      <c r="D45" s="497"/>
      <c r="E45" s="149" t="s">
        <v>168</v>
      </c>
      <c r="F45" s="18">
        <v>103884</v>
      </c>
      <c r="G45" s="18">
        <v>31400</v>
      </c>
      <c r="H45" s="18">
        <v>68600</v>
      </c>
      <c r="I45" s="18">
        <f>SUM(G45:H45)</f>
        <v>100000</v>
      </c>
      <c r="J45" s="18">
        <v>100000</v>
      </c>
    </row>
    <row r="46" spans="1:10" ht="14.1" customHeight="1">
      <c r="A46" s="15"/>
      <c r="B46" s="493" t="s">
        <v>10</v>
      </c>
      <c r="C46" s="504"/>
      <c r="D46" s="497"/>
      <c r="E46" s="149" t="s">
        <v>176</v>
      </c>
      <c r="F46" s="18"/>
      <c r="G46" s="18"/>
      <c r="H46" s="18"/>
      <c r="I46" s="18"/>
      <c r="J46" s="18"/>
    </row>
    <row r="47" spans="1:10" ht="14.1" customHeight="1">
      <c r="A47" s="15"/>
      <c r="B47" s="251"/>
      <c r="C47" s="493" t="s">
        <v>61</v>
      </c>
      <c r="D47" s="497"/>
      <c r="E47" s="149" t="s">
        <v>169</v>
      </c>
      <c r="F47" s="18">
        <v>78810</v>
      </c>
      <c r="G47" s="18">
        <v>58185</v>
      </c>
      <c r="H47" s="18">
        <v>1815</v>
      </c>
      <c r="I47" s="18">
        <f>SUM(G47:H47)</f>
        <v>60000</v>
      </c>
      <c r="J47" s="18">
        <v>100000</v>
      </c>
    </row>
    <row r="48" spans="1:10" ht="14.1" customHeight="1">
      <c r="A48" s="15"/>
      <c r="B48" s="493" t="s">
        <v>11</v>
      </c>
      <c r="C48" s="504"/>
      <c r="D48" s="497"/>
      <c r="E48" s="149" t="s">
        <v>177</v>
      </c>
      <c r="F48" s="18"/>
      <c r="G48" s="18"/>
      <c r="H48" s="18"/>
      <c r="I48" s="18"/>
      <c r="J48" s="18"/>
    </row>
    <row r="49" spans="1:10" ht="14.1" customHeight="1">
      <c r="A49" s="15"/>
      <c r="B49" s="251"/>
      <c r="C49" s="493" t="s">
        <v>38</v>
      </c>
      <c r="D49" s="497"/>
      <c r="E49" s="149" t="s">
        <v>170</v>
      </c>
      <c r="F49" s="18">
        <v>79908.899999999994</v>
      </c>
      <c r="G49" s="18">
        <v>73811.08</v>
      </c>
      <c r="H49" s="18">
        <v>6188.92</v>
      </c>
      <c r="I49" s="18">
        <f>SUM(G49:H49)</f>
        <v>80000</v>
      </c>
      <c r="J49" s="18">
        <v>100000</v>
      </c>
    </row>
    <row r="50" spans="1:10" ht="14.1" customHeight="1">
      <c r="A50" s="15"/>
      <c r="B50" s="493" t="s">
        <v>113</v>
      </c>
      <c r="C50" s="504"/>
      <c r="D50" s="497"/>
      <c r="E50" s="149" t="s">
        <v>179</v>
      </c>
      <c r="F50" s="31">
        <f>SUM(F51:F52)</f>
        <v>44355.83</v>
      </c>
      <c r="G50" s="31">
        <f t="shared" ref="G50:H50" si="4">SUM(G51:G52)</f>
        <v>22749</v>
      </c>
      <c r="H50" s="31">
        <f t="shared" si="4"/>
        <v>20451</v>
      </c>
      <c r="I50" s="31">
        <f>SUM(G50:H50)</f>
        <v>43200</v>
      </c>
      <c r="J50" s="323">
        <f>SUM(J51:J52)</f>
        <v>43200</v>
      </c>
    </row>
    <row r="51" spans="1:10" ht="14.1" customHeight="1">
      <c r="A51" s="15"/>
      <c r="B51" s="251"/>
      <c r="C51" s="493" t="s">
        <v>148</v>
      </c>
      <c r="D51" s="497"/>
      <c r="E51" s="149" t="s">
        <v>173</v>
      </c>
      <c r="F51" s="31">
        <v>20163.830000000002</v>
      </c>
      <c r="G51" s="31">
        <v>10653</v>
      </c>
      <c r="H51" s="31">
        <v>10947</v>
      </c>
      <c r="I51" s="31"/>
      <c r="J51" s="31">
        <v>21600</v>
      </c>
    </row>
    <row r="52" spans="1:10" ht="14.1" customHeight="1">
      <c r="A52" s="15"/>
      <c r="B52" s="251"/>
      <c r="C52" s="493" t="s">
        <v>166</v>
      </c>
      <c r="D52" s="497"/>
      <c r="E52" s="149" t="s">
        <v>174</v>
      </c>
      <c r="F52" s="31">
        <v>24192</v>
      </c>
      <c r="G52" s="31">
        <v>12096</v>
      </c>
      <c r="H52" s="31">
        <v>9504</v>
      </c>
      <c r="I52" s="31"/>
      <c r="J52" s="31">
        <v>21600</v>
      </c>
    </row>
    <row r="53" spans="1:10" ht="14.1" customHeight="1">
      <c r="A53" s="56"/>
      <c r="B53" s="498" t="s">
        <v>136</v>
      </c>
      <c r="C53" s="498"/>
      <c r="D53" s="499"/>
      <c r="E53" s="220"/>
      <c r="F53" s="21">
        <f>SUM(F45,F47,F49,F50)</f>
        <v>306958.73000000004</v>
      </c>
      <c r="G53" s="21">
        <f t="shared" ref="G53:I53" si="5">SUM(G45,G47,G49,G50)</f>
        <v>186145.08000000002</v>
      </c>
      <c r="H53" s="21">
        <f>SUM(H45,H47,H49,H50)</f>
        <v>97054.92</v>
      </c>
      <c r="I53" s="21">
        <f t="shared" si="5"/>
        <v>283200</v>
      </c>
      <c r="J53" s="21">
        <f>SUM(J45,J47,J49,J50)</f>
        <v>343200</v>
      </c>
    </row>
    <row r="54" spans="1:10" ht="14.1" customHeight="1">
      <c r="A54" s="503" t="s">
        <v>16</v>
      </c>
      <c r="B54" s="498"/>
      <c r="C54" s="498"/>
      <c r="D54" s="499"/>
      <c r="E54" s="220"/>
      <c r="F54" s="21"/>
      <c r="G54" s="21"/>
      <c r="H54" s="21"/>
      <c r="I54" s="21"/>
      <c r="J54" s="21"/>
    </row>
    <row r="55" spans="1:10" ht="14.1" customHeight="1">
      <c r="A55" s="56"/>
      <c r="B55" s="504" t="s">
        <v>133</v>
      </c>
      <c r="C55" s="504"/>
      <c r="D55" s="497"/>
      <c r="E55" s="149" t="s">
        <v>235</v>
      </c>
      <c r="F55" s="150"/>
      <c r="G55" s="150"/>
      <c r="H55" s="150"/>
      <c r="I55" s="150"/>
      <c r="J55" s="150"/>
    </row>
    <row r="56" spans="1:10" ht="14.1" customHeight="1">
      <c r="A56" s="56"/>
      <c r="B56" s="248"/>
      <c r="C56" s="551" t="s">
        <v>161</v>
      </c>
      <c r="D56" s="552"/>
      <c r="E56" s="149" t="s">
        <v>237</v>
      </c>
      <c r="F56" s="150">
        <v>39950</v>
      </c>
      <c r="G56" s="150">
        <v>39054</v>
      </c>
      <c r="H56" s="150">
        <v>946</v>
      </c>
      <c r="I56" s="150">
        <f>SUM(G56:H56)</f>
        <v>40000</v>
      </c>
      <c r="J56" s="150">
        <v>40000</v>
      </c>
    </row>
    <row r="57" spans="1:10" ht="14.1" customHeight="1">
      <c r="A57" s="56"/>
      <c r="B57" s="498" t="s">
        <v>137</v>
      </c>
      <c r="C57" s="498"/>
      <c r="D57" s="499"/>
      <c r="E57" s="220"/>
      <c r="F57" s="55">
        <f>SUM(F56)</f>
        <v>39950</v>
      </c>
      <c r="G57" s="55">
        <f t="shared" ref="G57:J57" si="6">SUM(G56)</f>
        <v>39054</v>
      </c>
      <c r="H57" s="55">
        <f t="shared" si="6"/>
        <v>946</v>
      </c>
      <c r="I57" s="55">
        <f t="shared" si="6"/>
        <v>40000</v>
      </c>
      <c r="J57" s="55">
        <f t="shared" si="6"/>
        <v>40000</v>
      </c>
    </row>
    <row r="58" spans="1:10" ht="14.1" customHeight="1" thickBot="1">
      <c r="A58" s="500" t="s">
        <v>17</v>
      </c>
      <c r="B58" s="501"/>
      <c r="C58" s="501"/>
      <c r="D58" s="502"/>
      <c r="E58" s="46"/>
      <c r="F58" s="314">
        <f>SUM(F57,F53,F33)</f>
        <v>1886577.81</v>
      </c>
      <c r="G58" s="314">
        <f>SUM(G57,G53,G33)</f>
        <v>1244955.1300000001</v>
      </c>
      <c r="H58" s="314">
        <f>SUM(H57,H53,H33)</f>
        <v>1204109.8699999999</v>
      </c>
      <c r="I58" s="314">
        <f>SUM(I57,I53,I33)</f>
        <v>2449065</v>
      </c>
      <c r="J58" s="314">
        <f>SUM(J57,J53,J33)</f>
        <v>2493639</v>
      </c>
    </row>
    <row r="59" spans="1:10" ht="14.1" customHeight="1" thickTop="1">
      <c r="A59" s="17"/>
      <c r="B59" s="212"/>
      <c r="C59" s="209"/>
      <c r="D59" s="209"/>
      <c r="E59" s="214"/>
      <c r="F59" s="160"/>
      <c r="G59" s="160"/>
      <c r="H59" s="160"/>
      <c r="I59" s="160"/>
      <c r="J59" s="160"/>
    </row>
    <row r="60" spans="1:10" ht="14.1" customHeight="1">
      <c r="A60" s="61" t="s">
        <v>29</v>
      </c>
      <c r="E60" s="454" t="s">
        <v>31</v>
      </c>
      <c r="F60" s="117"/>
      <c r="G60" s="117"/>
      <c r="H60" s="117" t="s">
        <v>33</v>
      </c>
      <c r="I60" s="117"/>
      <c r="J60" s="117"/>
    </row>
    <row r="61" spans="1:10" ht="14.1" customHeight="1">
      <c r="E61" s="453"/>
      <c r="F61" s="117"/>
      <c r="G61" s="117"/>
      <c r="H61" s="117"/>
      <c r="I61" s="117"/>
      <c r="J61" s="117"/>
    </row>
    <row r="62" spans="1:10" ht="14.1" customHeight="1">
      <c r="E62" s="453"/>
      <c r="F62" s="117"/>
      <c r="G62" s="117"/>
      <c r="H62" s="117"/>
      <c r="I62" s="117"/>
      <c r="J62" s="117"/>
    </row>
    <row r="63" spans="1:10" ht="14.1" customHeight="1">
      <c r="A63" s="1" t="s">
        <v>84</v>
      </c>
      <c r="B63" s="1"/>
      <c r="E63" s="490" t="s">
        <v>35</v>
      </c>
      <c r="F63" s="490"/>
      <c r="G63" s="490"/>
      <c r="H63" s="492" t="s">
        <v>36</v>
      </c>
      <c r="I63" s="492"/>
      <c r="J63" s="492"/>
    </row>
    <row r="64" spans="1:10" ht="14.1" customHeight="1">
      <c r="A64" s="61" t="s">
        <v>85</v>
      </c>
      <c r="E64" s="507" t="s">
        <v>352</v>
      </c>
      <c r="F64" s="491"/>
      <c r="G64" s="491"/>
      <c r="H64" s="489" t="s">
        <v>425</v>
      </c>
      <c r="I64" s="489"/>
      <c r="J64" s="489"/>
    </row>
  </sheetData>
  <mergeCells count="35">
    <mergeCell ref="H63:J63"/>
    <mergeCell ref="H64:J64"/>
    <mergeCell ref="A58:D58"/>
    <mergeCell ref="E63:G63"/>
    <mergeCell ref="E64:G64"/>
    <mergeCell ref="A10:D10"/>
    <mergeCell ref="A11:D11"/>
    <mergeCell ref="B50:D50"/>
    <mergeCell ref="B53:D53"/>
    <mergeCell ref="A54:D54"/>
    <mergeCell ref="C51:D51"/>
    <mergeCell ref="C52:D52"/>
    <mergeCell ref="C23:D23"/>
    <mergeCell ref="C32:D32"/>
    <mergeCell ref="C45:D45"/>
    <mergeCell ref="C47:D47"/>
    <mergeCell ref="C49:D49"/>
    <mergeCell ref="B44:D44"/>
    <mergeCell ref="B46:D46"/>
    <mergeCell ref="B48:D48"/>
    <mergeCell ref="B57:D57"/>
    <mergeCell ref="B12:D12"/>
    <mergeCell ref="C13:D13"/>
    <mergeCell ref="B14:D14"/>
    <mergeCell ref="C15:D15"/>
    <mergeCell ref="B33:D33"/>
    <mergeCell ref="C56:D56"/>
    <mergeCell ref="B55:D55"/>
    <mergeCell ref="A3:J3"/>
    <mergeCell ref="A4:J4"/>
    <mergeCell ref="G7:I7"/>
    <mergeCell ref="J7:J8"/>
    <mergeCell ref="E8:E9"/>
    <mergeCell ref="I8:I9"/>
    <mergeCell ref="A9:D9"/>
  </mergeCells>
  <pageMargins left="1.22" right="0.25" top="1" bottom="0.25" header="0" footer="0"/>
  <pageSetup paperSize="256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J86"/>
  <sheetViews>
    <sheetView topLeftCell="A61" workbookViewId="0">
      <selection activeCell="L51" sqref="L51"/>
    </sheetView>
  </sheetViews>
  <sheetFormatPr defaultRowHeight="14.1" customHeight="1"/>
  <cols>
    <col min="1" max="1" width="3" style="61" customWidth="1"/>
    <col min="2" max="2" width="3.140625" style="61" customWidth="1"/>
    <col min="3" max="3" width="2.7109375" style="61" customWidth="1"/>
    <col min="4" max="4" width="43.28515625" style="61" customWidth="1"/>
    <col min="5" max="5" width="17.140625" style="61" customWidth="1"/>
    <col min="6" max="6" width="15.42578125" style="61" customWidth="1"/>
    <col min="7" max="7" width="15.28515625" style="61" customWidth="1"/>
    <col min="8" max="8" width="15.140625" style="61" customWidth="1"/>
    <col min="9" max="9" width="15.7109375" style="61" customWidth="1"/>
    <col min="10" max="10" width="15" style="61" customWidth="1"/>
    <col min="11" max="16384" width="9.140625" style="61"/>
  </cols>
  <sheetData>
    <row r="1" spans="1:10" ht="14.1" customHeight="1">
      <c r="J1" s="396" t="s">
        <v>308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507" t="s">
        <v>100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14.1" customHeight="1">
      <c r="A5" s="61" t="s">
        <v>108</v>
      </c>
    </row>
    <row r="6" spans="1:10" ht="14.1" customHeight="1">
      <c r="A6" s="63"/>
      <c r="B6" s="44"/>
      <c r="C6" s="44"/>
      <c r="D6" s="64"/>
      <c r="E6" s="219"/>
      <c r="F6" s="219"/>
      <c r="G6" s="527" t="s">
        <v>21</v>
      </c>
      <c r="H6" s="527"/>
      <c r="I6" s="527"/>
      <c r="J6" s="528" t="s">
        <v>26</v>
      </c>
    </row>
    <row r="7" spans="1:10" ht="14.1" customHeight="1">
      <c r="A7" s="217"/>
      <c r="B7" s="214"/>
      <c r="C7" s="214"/>
      <c r="D7" s="218"/>
      <c r="E7" s="520" t="s">
        <v>18</v>
      </c>
      <c r="F7" s="220" t="s">
        <v>19</v>
      </c>
      <c r="G7" s="220" t="s">
        <v>22</v>
      </c>
      <c r="H7" s="220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220" t="s">
        <v>20</v>
      </c>
      <c r="G8" s="220" t="s">
        <v>20</v>
      </c>
      <c r="H8" s="220" t="s">
        <v>25</v>
      </c>
      <c r="I8" s="520"/>
      <c r="J8" s="220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224"/>
      <c r="F10" s="20"/>
      <c r="G10" s="20"/>
      <c r="H10" s="20"/>
      <c r="I10" s="20"/>
      <c r="J10" s="20"/>
    </row>
    <row r="11" spans="1:10" ht="14.1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253" t="s">
        <v>118</v>
      </c>
      <c r="F12" s="28">
        <v>1409748</v>
      </c>
      <c r="G12" s="28">
        <v>754407</v>
      </c>
      <c r="H12" s="28">
        <v>756129</v>
      </c>
      <c r="I12" s="28">
        <f>SUM(G12:H12)</f>
        <v>1510536</v>
      </c>
      <c r="J12" s="28">
        <v>1941396</v>
      </c>
    </row>
    <row r="13" spans="1:10" ht="14.1" customHeight="1">
      <c r="A13" s="48"/>
      <c r="B13" s="504" t="s">
        <v>5</v>
      </c>
      <c r="C13" s="504"/>
      <c r="D13" s="497"/>
      <c r="E13" s="149" t="s">
        <v>214</v>
      </c>
      <c r="F13" s="28">
        <f>SUM(F15:F23)</f>
        <v>448451.65</v>
      </c>
      <c r="G13" s="28">
        <f t="shared" ref="G13:J13" si="0">SUM(G15:G23)</f>
        <v>337325.67</v>
      </c>
      <c r="H13" s="28">
        <f t="shared" si="0"/>
        <v>217430.33000000002</v>
      </c>
      <c r="I13" s="28">
        <f t="shared" si="0"/>
        <v>554756</v>
      </c>
      <c r="J13" s="28">
        <f t="shared" si="0"/>
        <v>723566</v>
      </c>
    </row>
    <row r="14" spans="1:10" ht="14.1" customHeight="1">
      <c r="A14" s="48"/>
      <c r="B14" s="47"/>
      <c r="C14" s="504" t="s">
        <v>6</v>
      </c>
      <c r="D14" s="497"/>
      <c r="E14" s="253" t="s">
        <v>119</v>
      </c>
      <c r="F14" s="28">
        <v>216000</v>
      </c>
      <c r="G14" s="28">
        <v>108000</v>
      </c>
      <c r="H14" s="28">
        <v>108000</v>
      </c>
      <c r="I14" s="28">
        <f t="shared" ref="I14:I23" si="1">SUM(G14:H14)</f>
        <v>216000</v>
      </c>
      <c r="J14" s="28">
        <v>240000</v>
      </c>
    </row>
    <row r="15" spans="1:10" ht="14.1" customHeight="1">
      <c r="A15" s="48"/>
      <c r="B15" s="47"/>
      <c r="C15" s="469" t="s">
        <v>183</v>
      </c>
      <c r="D15" s="470"/>
      <c r="E15" s="473" t="s">
        <v>198</v>
      </c>
      <c r="F15" s="31">
        <v>67500</v>
      </c>
      <c r="G15" s="31">
        <v>33750</v>
      </c>
      <c r="H15" s="31">
        <v>33750</v>
      </c>
      <c r="I15" s="31">
        <f t="shared" si="1"/>
        <v>67500</v>
      </c>
      <c r="J15" s="31">
        <v>112500</v>
      </c>
    </row>
    <row r="16" spans="1:10" ht="14.1" customHeight="1">
      <c r="A16" s="48"/>
      <c r="B16" s="47"/>
      <c r="C16" s="469" t="s">
        <v>184</v>
      </c>
      <c r="D16" s="470"/>
      <c r="E16" s="473" t="s">
        <v>199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112500</v>
      </c>
    </row>
    <row r="17" spans="1:10" ht="14.1" customHeight="1">
      <c r="A17" s="48"/>
      <c r="B17" s="47"/>
      <c r="C17" s="469" t="s">
        <v>185</v>
      </c>
      <c r="D17" s="470"/>
      <c r="E17" s="473" t="s">
        <v>200</v>
      </c>
      <c r="F17" s="31">
        <v>45000</v>
      </c>
      <c r="G17" s="31">
        <v>45000</v>
      </c>
      <c r="H17" s="31">
        <v>0</v>
      </c>
      <c r="I17" s="31">
        <f t="shared" si="1"/>
        <v>45000</v>
      </c>
      <c r="J17" s="31">
        <v>50000</v>
      </c>
    </row>
    <row r="18" spans="1:10" ht="14.1" customHeight="1">
      <c r="A18" s="48"/>
      <c r="B18" s="47"/>
      <c r="C18" s="469" t="s">
        <v>188</v>
      </c>
      <c r="D18" s="470"/>
      <c r="E18" s="473" t="s">
        <v>203</v>
      </c>
      <c r="F18" s="31">
        <v>18000</v>
      </c>
      <c r="G18" s="31">
        <v>18000</v>
      </c>
      <c r="H18" s="31">
        <v>0</v>
      </c>
      <c r="I18" s="31">
        <f t="shared" si="1"/>
        <v>18000</v>
      </c>
      <c r="J18" s="31">
        <v>0</v>
      </c>
    </row>
    <row r="19" spans="1:10" ht="14.1" customHeight="1">
      <c r="A19" s="48"/>
      <c r="B19" s="47"/>
      <c r="C19" s="469" t="s">
        <v>192</v>
      </c>
      <c r="D19" s="470"/>
      <c r="E19" s="473" t="s">
        <v>205</v>
      </c>
      <c r="F19" s="31">
        <v>0</v>
      </c>
      <c r="G19" s="31">
        <v>20000</v>
      </c>
      <c r="H19" s="31">
        <v>0</v>
      </c>
      <c r="I19" s="31">
        <f t="shared" si="1"/>
        <v>20000</v>
      </c>
      <c r="J19" s="31">
        <v>0</v>
      </c>
    </row>
    <row r="20" spans="1:10" ht="14.1" customHeight="1">
      <c r="A20" s="48"/>
      <c r="B20" s="47"/>
      <c r="C20" s="469" t="s">
        <v>190</v>
      </c>
      <c r="D20" s="470"/>
      <c r="E20" s="473" t="s">
        <v>206</v>
      </c>
      <c r="F20" s="31">
        <v>88017.65</v>
      </c>
      <c r="G20" s="31">
        <v>38757.67</v>
      </c>
      <c r="H20" s="31">
        <v>1242.33</v>
      </c>
      <c r="I20" s="31">
        <f t="shared" si="1"/>
        <v>40000</v>
      </c>
      <c r="J20" s="31">
        <v>50000</v>
      </c>
    </row>
    <row r="21" spans="1:10" ht="14.1" customHeight="1">
      <c r="A21" s="48"/>
      <c r="B21" s="47"/>
      <c r="C21" s="469" t="s">
        <v>191</v>
      </c>
      <c r="D21" s="470"/>
      <c r="E21" s="473" t="s">
        <v>207</v>
      </c>
      <c r="F21" s="31">
        <v>117434</v>
      </c>
      <c r="G21" s="31">
        <v>0</v>
      </c>
      <c r="H21" s="31">
        <v>125878</v>
      </c>
      <c r="I21" s="31">
        <f t="shared" si="1"/>
        <v>125878</v>
      </c>
      <c r="J21" s="31">
        <v>161783</v>
      </c>
    </row>
    <row r="22" spans="1:10" ht="14.1" customHeight="1">
      <c r="A22" s="48"/>
      <c r="B22" s="47"/>
      <c r="C22" s="504" t="s">
        <v>322</v>
      </c>
      <c r="D22" s="497"/>
      <c r="E22" s="473" t="s">
        <v>207</v>
      </c>
      <c r="F22" s="31"/>
      <c r="G22" s="31">
        <v>125568</v>
      </c>
      <c r="H22" s="31">
        <v>310</v>
      </c>
      <c r="I22" s="31">
        <f t="shared" si="1"/>
        <v>125878</v>
      </c>
      <c r="J22" s="31">
        <v>161783</v>
      </c>
    </row>
    <row r="23" spans="1:10" ht="14.1" customHeight="1">
      <c r="A23" s="48"/>
      <c r="B23" s="47"/>
      <c r="C23" s="469" t="s">
        <v>193</v>
      </c>
      <c r="D23" s="470"/>
      <c r="E23" s="473" t="s">
        <v>208</v>
      </c>
      <c r="F23" s="31">
        <v>45000</v>
      </c>
      <c r="G23" s="31">
        <v>22500</v>
      </c>
      <c r="H23" s="31">
        <v>22500</v>
      </c>
      <c r="I23" s="31">
        <f t="shared" si="1"/>
        <v>45000</v>
      </c>
      <c r="J23" s="31">
        <v>75000</v>
      </c>
    </row>
    <row r="24" spans="1:10" ht="14.1" customHeight="1">
      <c r="A24" s="48"/>
      <c r="B24" s="49" t="s">
        <v>97</v>
      </c>
      <c r="C24" s="49"/>
      <c r="D24" s="50"/>
      <c r="E24" s="149" t="s">
        <v>209</v>
      </c>
      <c r="F24" s="28">
        <f>SUM(F25:F28)</f>
        <v>224152.47999999998</v>
      </c>
      <c r="G24" s="28">
        <f t="shared" ref="G24:J24" si="2">SUM(G25:G28)</f>
        <v>124937.73</v>
      </c>
      <c r="H24" s="28">
        <f t="shared" si="2"/>
        <v>114809.27</v>
      </c>
      <c r="I24" s="28">
        <f t="shared" si="2"/>
        <v>239747</v>
      </c>
      <c r="J24" s="28">
        <f t="shared" si="2"/>
        <v>305757</v>
      </c>
    </row>
    <row r="25" spans="1:10" ht="14.1" customHeight="1">
      <c r="A25" s="48"/>
      <c r="B25" s="47"/>
      <c r="C25" s="212" t="s">
        <v>194</v>
      </c>
      <c r="D25" s="210"/>
      <c r="E25" s="149" t="s">
        <v>210</v>
      </c>
      <c r="F25" s="31">
        <v>169144.36</v>
      </c>
      <c r="G25" s="31">
        <v>90528.84</v>
      </c>
      <c r="H25" s="31">
        <v>90744.16</v>
      </c>
      <c r="I25" s="18">
        <f>SUM(G25:H25)</f>
        <v>181273</v>
      </c>
      <c r="J25" s="18">
        <v>232972</v>
      </c>
    </row>
    <row r="26" spans="1:10" ht="14.1" customHeight="1">
      <c r="A26" s="48"/>
      <c r="B26" s="47"/>
      <c r="C26" s="212" t="s">
        <v>195</v>
      </c>
      <c r="D26" s="210"/>
      <c r="E26" s="149" t="s">
        <v>211</v>
      </c>
      <c r="F26" s="31">
        <v>28194.959999999999</v>
      </c>
      <c r="G26" s="31">
        <v>20775.84</v>
      </c>
      <c r="H26" s="31">
        <v>9441.16</v>
      </c>
      <c r="I26" s="18">
        <f>SUM(G26:H26)</f>
        <v>30217</v>
      </c>
      <c r="J26" s="18">
        <v>38831</v>
      </c>
    </row>
    <row r="27" spans="1:10" ht="14.1" customHeight="1">
      <c r="A27" s="48"/>
      <c r="B27" s="47"/>
      <c r="C27" s="212" t="s">
        <v>196</v>
      </c>
      <c r="D27" s="210"/>
      <c r="E27" s="149" t="s">
        <v>215</v>
      </c>
      <c r="F27" s="31">
        <v>16650</v>
      </c>
      <c r="G27" s="31">
        <v>8437.5</v>
      </c>
      <c r="H27" s="31">
        <v>9412.5</v>
      </c>
      <c r="I27" s="18">
        <f>SUM(G27:H27)</f>
        <v>17850</v>
      </c>
      <c r="J27" s="18">
        <v>22350</v>
      </c>
    </row>
    <row r="28" spans="1:10" ht="14.1" customHeight="1">
      <c r="A28" s="48"/>
      <c r="B28" s="47"/>
      <c r="C28" s="212" t="s">
        <v>197</v>
      </c>
      <c r="D28" s="210"/>
      <c r="E28" s="149" t="s">
        <v>212</v>
      </c>
      <c r="F28" s="31">
        <v>10163.16</v>
      </c>
      <c r="G28" s="31">
        <v>5195.55</v>
      </c>
      <c r="H28" s="31">
        <v>5211.45</v>
      </c>
      <c r="I28" s="18">
        <f>SUM(G28:H28)</f>
        <v>10407</v>
      </c>
      <c r="J28" s="18">
        <v>11604</v>
      </c>
    </row>
    <row r="29" spans="1:10" ht="14.1" customHeight="1">
      <c r="A29" s="48"/>
      <c r="B29" s="250" t="s">
        <v>7</v>
      </c>
      <c r="C29" s="249"/>
      <c r="E29" s="149" t="s">
        <v>216</v>
      </c>
      <c r="F29" s="18"/>
      <c r="G29" s="18"/>
      <c r="H29" s="18"/>
      <c r="I29" s="18"/>
      <c r="J29" s="18"/>
    </row>
    <row r="30" spans="1:10" ht="14.1" customHeight="1">
      <c r="A30" s="48"/>
      <c r="B30" s="49"/>
      <c r="C30" s="252" t="s">
        <v>7</v>
      </c>
      <c r="D30" s="249"/>
      <c r="E30" s="149" t="s">
        <v>212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495" t="s">
        <v>334</v>
      </c>
      <c r="D31" s="494"/>
      <c r="E31" s="149"/>
      <c r="F31" s="18">
        <v>117479</v>
      </c>
      <c r="G31" s="18">
        <v>0</v>
      </c>
      <c r="H31" s="18">
        <v>45000</v>
      </c>
      <c r="I31" s="18">
        <f>SUM(G31:H31)</f>
        <v>45000</v>
      </c>
      <c r="J31" s="18">
        <v>50000</v>
      </c>
    </row>
    <row r="32" spans="1:10" ht="14.1" customHeight="1">
      <c r="A32" s="48"/>
      <c r="B32" s="498" t="s">
        <v>135</v>
      </c>
      <c r="C32" s="498"/>
      <c r="D32" s="499"/>
      <c r="E32" s="220"/>
      <c r="F32" s="21">
        <f>SUM(F12,F13,F14,F24,F31)</f>
        <v>2415831.13</v>
      </c>
      <c r="G32" s="21">
        <f t="shared" ref="G32:J32" si="3">SUM(G12,G13,G14,G24,G31)</f>
        <v>1324670.3999999999</v>
      </c>
      <c r="H32" s="21">
        <f t="shared" si="3"/>
        <v>1241368.6000000001</v>
      </c>
      <c r="I32" s="21">
        <f t="shared" si="3"/>
        <v>2566039</v>
      </c>
      <c r="J32" s="21">
        <f t="shared" si="3"/>
        <v>3260719</v>
      </c>
    </row>
    <row r="33" spans="1:10" ht="14.1" customHeight="1">
      <c r="A33" s="15" t="s">
        <v>8</v>
      </c>
      <c r="B33" s="17"/>
      <c r="C33" s="29"/>
      <c r="D33" s="74"/>
      <c r="E33" s="220"/>
      <c r="F33" s="18"/>
      <c r="G33" s="18"/>
      <c r="H33" s="18"/>
      <c r="I33" s="18"/>
      <c r="J33" s="18"/>
    </row>
    <row r="34" spans="1:10" ht="14.1" customHeight="1">
      <c r="A34" s="15"/>
      <c r="B34" s="493" t="s">
        <v>9</v>
      </c>
      <c r="C34" s="504"/>
      <c r="D34" s="497"/>
      <c r="E34" s="149" t="s">
        <v>175</v>
      </c>
      <c r="F34" s="28">
        <f>SUM(F35:F36)</f>
        <v>199279.59</v>
      </c>
      <c r="G34" s="28">
        <f t="shared" ref="G34:J34" si="4">SUM(G35:G36)</f>
        <v>105562.58</v>
      </c>
      <c r="H34" s="28">
        <f t="shared" si="4"/>
        <v>44937.42</v>
      </c>
      <c r="I34" s="28">
        <f>SUM(G34:H34)</f>
        <v>150500</v>
      </c>
      <c r="J34" s="28">
        <f t="shared" si="4"/>
        <v>180000</v>
      </c>
    </row>
    <row r="35" spans="1:10" ht="14.1" customHeight="1">
      <c r="A35" s="15"/>
      <c r="B35" s="256"/>
      <c r="C35" s="493" t="s">
        <v>9</v>
      </c>
      <c r="D35" s="497"/>
      <c r="E35" s="149" t="s">
        <v>168</v>
      </c>
      <c r="F35" s="31">
        <v>139498.59</v>
      </c>
      <c r="G35" s="31">
        <v>83607.58</v>
      </c>
      <c r="H35" s="31">
        <v>6892.42</v>
      </c>
      <c r="I35" s="31">
        <v>0</v>
      </c>
      <c r="J35" s="323">
        <v>100000</v>
      </c>
    </row>
    <row r="36" spans="1:10" ht="14.1" customHeight="1">
      <c r="A36" s="15"/>
      <c r="B36" s="256"/>
      <c r="C36" s="493" t="s">
        <v>49</v>
      </c>
      <c r="D36" s="497"/>
      <c r="E36" s="149" t="s">
        <v>413</v>
      </c>
      <c r="F36" s="31">
        <v>59781</v>
      </c>
      <c r="G36" s="31">
        <v>21955</v>
      </c>
      <c r="H36" s="31">
        <v>38045</v>
      </c>
      <c r="I36" s="31">
        <v>0</v>
      </c>
      <c r="J36" s="323">
        <v>80000</v>
      </c>
    </row>
    <row r="37" spans="1:10" ht="14.1" customHeight="1">
      <c r="A37" s="161"/>
      <c r="B37" s="365"/>
      <c r="C37" s="365"/>
      <c r="D37" s="366"/>
      <c r="E37" s="367"/>
      <c r="F37" s="397"/>
      <c r="G37" s="397"/>
      <c r="H37" s="397"/>
      <c r="I37" s="397"/>
      <c r="J37" s="397"/>
    </row>
    <row r="38" spans="1:10" ht="14.1" customHeight="1">
      <c r="A38" s="17"/>
      <c r="B38" s="426"/>
      <c r="C38" s="426"/>
      <c r="D38" s="425"/>
      <c r="E38" s="321"/>
      <c r="F38" s="417"/>
      <c r="G38" s="417"/>
      <c r="H38" s="417"/>
      <c r="I38" s="417"/>
      <c r="J38" s="417"/>
    </row>
    <row r="39" spans="1:10" ht="14.1" customHeight="1">
      <c r="A39" s="17"/>
      <c r="B39" s="361"/>
      <c r="C39" s="361"/>
      <c r="D39" s="360"/>
      <c r="E39" s="321"/>
      <c r="F39" s="417"/>
      <c r="G39" s="417"/>
      <c r="H39" s="417"/>
      <c r="I39" s="417"/>
      <c r="J39" s="417"/>
    </row>
    <row r="40" spans="1:10" ht="14.1" customHeight="1">
      <c r="A40" s="84"/>
      <c r="B40" s="372"/>
      <c r="C40" s="372"/>
      <c r="D40" s="355"/>
      <c r="E40" s="373"/>
      <c r="F40" s="398"/>
      <c r="G40" s="398"/>
      <c r="H40" s="398"/>
      <c r="I40" s="398"/>
      <c r="J40" s="387" t="s">
        <v>304</v>
      </c>
    </row>
    <row r="41" spans="1:10" ht="11.1" customHeight="1">
      <c r="A41" s="15"/>
      <c r="B41" s="493" t="s">
        <v>10</v>
      </c>
      <c r="C41" s="504"/>
      <c r="D41" s="497"/>
      <c r="E41" s="149" t="s">
        <v>176</v>
      </c>
      <c r="F41" s="28">
        <f>SUM(F42)</f>
        <v>152758.68</v>
      </c>
      <c r="G41" s="28">
        <f t="shared" ref="G41:J41" si="5">SUM(G42)</f>
        <v>33795</v>
      </c>
      <c r="H41" s="28">
        <f t="shared" si="5"/>
        <v>66205</v>
      </c>
      <c r="I41" s="28">
        <f>SUM(G41:H41)</f>
        <v>100000</v>
      </c>
      <c r="J41" s="28">
        <f t="shared" si="5"/>
        <v>150000</v>
      </c>
    </row>
    <row r="42" spans="1:10" ht="11.1" customHeight="1">
      <c r="A42" s="15"/>
      <c r="B42" s="256"/>
      <c r="C42" s="493" t="s">
        <v>61</v>
      </c>
      <c r="D42" s="497"/>
      <c r="E42" s="149" t="s">
        <v>169</v>
      </c>
      <c r="F42" s="31">
        <v>152758.68</v>
      </c>
      <c r="G42" s="31">
        <v>33795</v>
      </c>
      <c r="H42" s="31">
        <v>66205</v>
      </c>
      <c r="I42" s="31">
        <v>0</v>
      </c>
      <c r="J42" s="323">
        <v>150000</v>
      </c>
    </row>
    <row r="43" spans="1:10" ht="11.1" customHeight="1">
      <c r="A43" s="15"/>
      <c r="B43" s="493" t="s">
        <v>11</v>
      </c>
      <c r="C43" s="504"/>
      <c r="D43" s="497"/>
      <c r="E43" s="149" t="s">
        <v>177</v>
      </c>
      <c r="F43" s="28">
        <f>SUM(F44:F47)</f>
        <v>100831.3</v>
      </c>
      <c r="G43" s="28">
        <f t="shared" ref="G43:J43" si="6">SUM(G44:G47)</f>
        <v>131899.67000000001</v>
      </c>
      <c r="H43" s="28">
        <f t="shared" si="6"/>
        <v>37425.33</v>
      </c>
      <c r="I43" s="28">
        <f>SUM(G43:H43)</f>
        <v>169325</v>
      </c>
      <c r="J43" s="28">
        <f t="shared" si="6"/>
        <v>350000</v>
      </c>
    </row>
    <row r="44" spans="1:10" ht="11.1" customHeight="1">
      <c r="A44" s="15"/>
      <c r="B44" s="256"/>
      <c r="C44" s="493" t="s">
        <v>38</v>
      </c>
      <c r="D44" s="497"/>
      <c r="E44" s="149" t="s">
        <v>170</v>
      </c>
      <c r="F44" s="31">
        <v>58677.8</v>
      </c>
      <c r="G44" s="31">
        <v>64452.57</v>
      </c>
      <c r="H44" s="31">
        <v>3012.43</v>
      </c>
      <c r="I44" s="31">
        <v>0</v>
      </c>
      <c r="J44" s="323">
        <v>100000</v>
      </c>
    </row>
    <row r="45" spans="1:10" ht="11.1" customHeight="1">
      <c r="A45" s="15"/>
      <c r="B45" s="256"/>
      <c r="C45" s="493" t="s">
        <v>248</v>
      </c>
      <c r="D45" s="497"/>
      <c r="E45" s="149" t="s">
        <v>250</v>
      </c>
      <c r="F45" s="31">
        <v>30855</v>
      </c>
      <c r="G45" s="31">
        <v>65847.100000000006</v>
      </c>
      <c r="H45" s="31">
        <v>9152.9</v>
      </c>
      <c r="I45" s="31">
        <v>0</v>
      </c>
      <c r="J45" s="323">
        <v>100000</v>
      </c>
    </row>
    <row r="46" spans="1:10" ht="11.1" customHeight="1">
      <c r="A46" s="15"/>
      <c r="B46" s="326"/>
      <c r="C46" s="326" t="s">
        <v>294</v>
      </c>
      <c r="D46" s="325"/>
      <c r="E46" s="149" t="s">
        <v>414</v>
      </c>
      <c r="F46" s="31"/>
      <c r="G46" s="31"/>
      <c r="H46" s="31"/>
      <c r="I46" s="31">
        <v>0</v>
      </c>
      <c r="J46" s="323">
        <v>50000</v>
      </c>
    </row>
    <row r="47" spans="1:10" ht="11.1" customHeight="1">
      <c r="A47" s="15"/>
      <c r="B47" s="256"/>
      <c r="C47" s="495" t="s">
        <v>249</v>
      </c>
      <c r="D47" s="497"/>
      <c r="E47" s="149" t="s">
        <v>171</v>
      </c>
      <c r="F47" s="31">
        <v>11298.5</v>
      </c>
      <c r="G47" s="31">
        <v>1600</v>
      </c>
      <c r="H47" s="31">
        <v>25260</v>
      </c>
      <c r="I47" s="31">
        <v>0</v>
      </c>
      <c r="J47" s="323">
        <v>100000</v>
      </c>
    </row>
    <row r="48" spans="1:10" ht="11.1" customHeight="1">
      <c r="A48" s="15"/>
      <c r="B48" s="493" t="s">
        <v>113</v>
      </c>
      <c r="C48" s="504"/>
      <c r="D48" s="497"/>
      <c r="E48" s="149" t="s">
        <v>179</v>
      </c>
      <c r="F48" s="28">
        <f>SUM(F49:F51)</f>
        <v>45880.97</v>
      </c>
      <c r="G48" s="28">
        <f t="shared" ref="G48:J48" si="7">SUM(G49:G51)</f>
        <v>27063.17</v>
      </c>
      <c r="H48" s="28">
        <f t="shared" si="7"/>
        <v>19536.830000000002</v>
      </c>
      <c r="I48" s="28">
        <f>SUM(G48:H48)</f>
        <v>46600</v>
      </c>
      <c r="J48" s="28">
        <f t="shared" si="7"/>
        <v>55000</v>
      </c>
    </row>
    <row r="49" spans="1:10" ht="11.1" customHeight="1">
      <c r="A49" s="15"/>
      <c r="B49" s="256"/>
      <c r="C49" s="493" t="s">
        <v>251</v>
      </c>
      <c r="D49" s="497"/>
      <c r="E49" s="149" t="s">
        <v>173</v>
      </c>
      <c r="F49" s="31">
        <v>21688.97</v>
      </c>
      <c r="G49" s="31">
        <v>0</v>
      </c>
      <c r="H49" s="31">
        <v>0</v>
      </c>
      <c r="I49" s="31"/>
      <c r="J49" s="31">
        <v>0</v>
      </c>
    </row>
    <row r="50" spans="1:10" ht="11.1" customHeight="1">
      <c r="A50" s="15"/>
      <c r="B50" s="256"/>
      <c r="C50" s="493" t="s">
        <v>48</v>
      </c>
      <c r="D50" s="497"/>
      <c r="E50" s="149" t="s">
        <v>173</v>
      </c>
      <c r="F50" s="31"/>
      <c r="G50" s="31">
        <v>14967.17</v>
      </c>
      <c r="H50" s="31">
        <v>6632.83</v>
      </c>
      <c r="I50" s="31">
        <v>0</v>
      </c>
      <c r="J50" s="323">
        <v>30000</v>
      </c>
    </row>
    <row r="51" spans="1:10" s="445" customFormat="1" ht="11.1" customHeight="1">
      <c r="A51" s="442"/>
      <c r="B51" s="443"/>
      <c r="C51" s="558" t="s">
        <v>166</v>
      </c>
      <c r="D51" s="559"/>
      <c r="E51" s="444" t="s">
        <v>174</v>
      </c>
      <c r="F51" s="323">
        <v>24192</v>
      </c>
      <c r="G51" s="323">
        <v>12096</v>
      </c>
      <c r="H51" s="323">
        <v>12904</v>
      </c>
      <c r="I51" s="323">
        <v>0</v>
      </c>
      <c r="J51" s="323">
        <v>25000</v>
      </c>
    </row>
    <row r="52" spans="1:10" ht="11.1" customHeight="1">
      <c r="A52" s="15"/>
      <c r="B52" s="495" t="s">
        <v>93</v>
      </c>
      <c r="C52" s="496"/>
      <c r="D52" s="497"/>
      <c r="E52" s="149" t="s">
        <v>217</v>
      </c>
      <c r="F52" s="28">
        <f>SUM(F53)</f>
        <v>0</v>
      </c>
      <c r="G52" s="28">
        <f t="shared" ref="G52:J52" si="8">SUM(G53)</f>
        <v>6350</v>
      </c>
      <c r="H52" s="28">
        <f t="shared" si="8"/>
        <v>9810</v>
      </c>
      <c r="I52" s="28">
        <f>SUM(G52:H52)</f>
        <v>16160</v>
      </c>
      <c r="J52" s="28">
        <f t="shared" si="8"/>
        <v>0</v>
      </c>
    </row>
    <row r="53" spans="1:10" ht="11.1" customHeight="1">
      <c r="A53" s="15"/>
      <c r="B53" s="258"/>
      <c r="C53" s="495" t="s">
        <v>152</v>
      </c>
      <c r="D53" s="497"/>
      <c r="E53" s="149" t="s">
        <v>220</v>
      </c>
      <c r="F53" s="31"/>
      <c r="G53" s="31">
        <v>6350</v>
      </c>
      <c r="H53" s="31">
        <v>9810</v>
      </c>
      <c r="I53" s="31">
        <v>0</v>
      </c>
      <c r="J53" s="31">
        <v>0</v>
      </c>
    </row>
    <row r="54" spans="1:10" ht="11.1" customHeight="1">
      <c r="A54" s="15"/>
      <c r="B54" s="493" t="s">
        <v>14</v>
      </c>
      <c r="C54" s="493"/>
      <c r="D54" s="494"/>
      <c r="E54" s="149" t="s">
        <v>221</v>
      </c>
      <c r="F54" s="28">
        <f>SUM(F55:F56)</f>
        <v>111872.2</v>
      </c>
      <c r="G54" s="28">
        <f t="shared" ref="G54:H54" si="9">SUM(G55:G56)</f>
        <v>157184.5</v>
      </c>
      <c r="H54" s="28">
        <f t="shared" si="9"/>
        <v>137330.5</v>
      </c>
      <c r="I54" s="28">
        <f>SUM(G54:H54)</f>
        <v>294515</v>
      </c>
      <c r="J54" s="28">
        <f>SUM(J55:J56)</f>
        <v>200000</v>
      </c>
    </row>
    <row r="55" spans="1:10" ht="11.1" customHeight="1">
      <c r="A55" s="15"/>
      <c r="B55" s="256"/>
      <c r="C55" s="495" t="s">
        <v>252</v>
      </c>
      <c r="D55" s="497"/>
      <c r="E55" s="149" t="s">
        <v>253</v>
      </c>
      <c r="F55" s="31"/>
      <c r="G55" s="31">
        <v>2540</v>
      </c>
      <c r="H55" s="31">
        <v>97460</v>
      </c>
      <c r="I55" s="31">
        <v>0</v>
      </c>
      <c r="J55" s="31"/>
    </row>
    <row r="56" spans="1:10" ht="11.1" customHeight="1">
      <c r="A56" s="15"/>
      <c r="B56" s="256"/>
      <c r="C56" s="258" t="s">
        <v>154</v>
      </c>
      <c r="D56" s="260"/>
      <c r="E56" s="149" t="s">
        <v>223</v>
      </c>
      <c r="F56" s="31">
        <v>111872.2</v>
      </c>
      <c r="G56" s="31">
        <v>154644.5</v>
      </c>
      <c r="H56" s="31">
        <v>39870.5</v>
      </c>
      <c r="I56" s="31">
        <v>0</v>
      </c>
      <c r="J56" s="31">
        <v>200000</v>
      </c>
    </row>
    <row r="57" spans="1:10" ht="11.1" customHeight="1">
      <c r="A57" s="15"/>
      <c r="B57" s="493" t="s">
        <v>114</v>
      </c>
      <c r="C57" s="504"/>
      <c r="D57" s="497"/>
      <c r="E57" s="149" t="s">
        <v>224</v>
      </c>
      <c r="F57" s="28">
        <f>SUM(F58)</f>
        <v>22008.75</v>
      </c>
      <c r="G57" s="28">
        <f t="shared" ref="G57:J57" si="10">SUM(G58)</f>
        <v>30176.71</v>
      </c>
      <c r="H57" s="28">
        <f t="shared" si="10"/>
        <v>9823.2900000000009</v>
      </c>
      <c r="I57" s="28">
        <f>SUM(G57:H57)</f>
        <v>40000</v>
      </c>
      <c r="J57" s="28">
        <f t="shared" si="10"/>
        <v>122000</v>
      </c>
    </row>
    <row r="58" spans="1:10" ht="11.1" customHeight="1">
      <c r="A58" s="15"/>
      <c r="B58" s="256"/>
      <c r="C58" s="495" t="s">
        <v>255</v>
      </c>
      <c r="D58" s="497"/>
      <c r="E58" s="149" t="s">
        <v>254</v>
      </c>
      <c r="F58" s="31">
        <v>22008.75</v>
      </c>
      <c r="G58" s="31">
        <v>30176.71</v>
      </c>
      <c r="H58" s="31">
        <v>9823.2900000000009</v>
      </c>
      <c r="I58" s="31">
        <v>0</v>
      </c>
      <c r="J58" s="323">
        <v>122000</v>
      </c>
    </row>
    <row r="59" spans="1:10" ht="11.1" customHeight="1">
      <c r="A59" s="15"/>
      <c r="B59" s="493" t="s">
        <v>115</v>
      </c>
      <c r="C59" s="493"/>
      <c r="D59" s="494"/>
      <c r="E59" s="149" t="s">
        <v>227</v>
      </c>
      <c r="F59" s="28">
        <f>SUM(F60:F61)</f>
        <v>1800</v>
      </c>
      <c r="G59" s="28">
        <f t="shared" ref="G59:J59" si="11">SUM(G60:G61)</f>
        <v>295200</v>
      </c>
      <c r="H59" s="28">
        <f t="shared" si="11"/>
        <v>4800</v>
      </c>
      <c r="I59" s="28">
        <f>SUM(G59:H59)</f>
        <v>300000</v>
      </c>
      <c r="J59" s="28">
        <f t="shared" si="11"/>
        <v>0</v>
      </c>
    </row>
    <row r="60" spans="1:10" ht="11.1" customHeight="1">
      <c r="A60" s="15"/>
      <c r="B60" s="256"/>
      <c r="C60" s="493" t="s">
        <v>256</v>
      </c>
      <c r="D60" s="494"/>
      <c r="E60" s="149" t="s">
        <v>257</v>
      </c>
      <c r="F60" s="31">
        <v>1800</v>
      </c>
      <c r="G60" s="31">
        <v>0</v>
      </c>
      <c r="H60" s="31">
        <v>0</v>
      </c>
      <c r="I60" s="31">
        <v>0</v>
      </c>
      <c r="J60" s="31">
        <v>0</v>
      </c>
    </row>
    <row r="61" spans="1:10" ht="11.1" customHeight="1">
      <c r="A61" s="15"/>
      <c r="B61" s="256"/>
      <c r="C61" s="493" t="s">
        <v>115</v>
      </c>
      <c r="D61" s="497"/>
      <c r="E61" s="149" t="s">
        <v>234</v>
      </c>
      <c r="F61" s="31">
        <f>SUM(F62:F63)</f>
        <v>0</v>
      </c>
      <c r="G61" s="31">
        <f t="shared" ref="G61:J61" si="12">SUM(G62:G63)</f>
        <v>295200</v>
      </c>
      <c r="H61" s="31">
        <f t="shared" si="12"/>
        <v>4800</v>
      </c>
      <c r="I61" s="31">
        <v>0</v>
      </c>
      <c r="J61" s="31">
        <f t="shared" si="12"/>
        <v>0</v>
      </c>
    </row>
    <row r="62" spans="1:10" ht="11.1" customHeight="1">
      <c r="A62" s="15"/>
      <c r="B62" s="256"/>
      <c r="C62" s="493" t="s">
        <v>335</v>
      </c>
      <c r="D62" s="494"/>
      <c r="E62" s="149"/>
      <c r="F62" s="31">
        <v>0</v>
      </c>
      <c r="G62" s="31">
        <v>200000</v>
      </c>
      <c r="H62" s="31">
        <v>0</v>
      </c>
      <c r="I62" s="31">
        <v>0</v>
      </c>
      <c r="J62" s="31">
        <v>0</v>
      </c>
    </row>
    <row r="63" spans="1:10" ht="11.1" customHeight="1">
      <c r="A63" s="15"/>
      <c r="B63" s="256"/>
      <c r="C63" s="493" t="s">
        <v>336</v>
      </c>
      <c r="D63" s="494"/>
      <c r="E63" s="149"/>
      <c r="F63" s="31">
        <v>0</v>
      </c>
      <c r="G63" s="31">
        <v>95200</v>
      </c>
      <c r="H63" s="31">
        <v>4800</v>
      </c>
      <c r="I63" s="31">
        <v>0</v>
      </c>
      <c r="J63" s="31">
        <v>0</v>
      </c>
    </row>
    <row r="64" spans="1:10" ht="11.1" customHeight="1">
      <c r="A64" s="56"/>
      <c r="B64" s="498" t="s">
        <v>136</v>
      </c>
      <c r="C64" s="498"/>
      <c r="D64" s="499"/>
      <c r="E64" s="220"/>
      <c r="F64" s="21">
        <f>SUM(F59,F57,F54,F52,F48,F43,F41,F34)</f>
        <v>634431.49</v>
      </c>
      <c r="G64" s="21">
        <f>SUM(G59,G57,G54,G52,G48,G43,G41,G34)</f>
        <v>787231.63</v>
      </c>
      <c r="H64" s="21">
        <f>SUM(H59,H57,H54,H52,H48,H43,H41,H34)</f>
        <v>329868.37</v>
      </c>
      <c r="I64" s="21">
        <f>SUM(I59,I57,I54,I52,I48,I43,I41,I34)</f>
        <v>1117100</v>
      </c>
      <c r="J64" s="21">
        <f>SUM(J59,J57,J54,J52,J48,J43,J41,J34)</f>
        <v>1057000</v>
      </c>
    </row>
    <row r="65" spans="1:10" ht="11.1" customHeight="1">
      <c r="A65" s="503" t="s">
        <v>16</v>
      </c>
      <c r="B65" s="498"/>
      <c r="C65" s="498"/>
      <c r="D65" s="499"/>
      <c r="E65" s="220"/>
      <c r="F65" s="21"/>
      <c r="G65" s="21"/>
      <c r="H65" s="21"/>
      <c r="I65" s="21"/>
      <c r="J65" s="21"/>
    </row>
    <row r="66" spans="1:10" ht="11.1" customHeight="1">
      <c r="A66" s="56"/>
      <c r="B66" s="504" t="s">
        <v>133</v>
      </c>
      <c r="C66" s="504"/>
      <c r="D66" s="497"/>
      <c r="E66" s="149" t="s">
        <v>235</v>
      </c>
      <c r="F66" s="150"/>
      <c r="G66" s="150"/>
      <c r="H66" s="150"/>
      <c r="I66" s="150"/>
      <c r="J66" s="150"/>
    </row>
    <row r="67" spans="1:10" ht="11.1" customHeight="1">
      <c r="A67" s="56"/>
      <c r="B67" s="255"/>
      <c r="C67" s="493" t="s">
        <v>244</v>
      </c>
      <c r="D67" s="497"/>
      <c r="E67" s="149" t="s">
        <v>247</v>
      </c>
      <c r="F67" s="364">
        <v>56000</v>
      </c>
      <c r="G67" s="364">
        <v>0</v>
      </c>
      <c r="H67" s="364">
        <v>0</v>
      </c>
      <c r="I67" s="364">
        <v>0</v>
      </c>
      <c r="J67" s="364">
        <f>SUM(J69:J71)</f>
        <v>35000</v>
      </c>
    </row>
    <row r="68" spans="1:10" ht="11.1" customHeight="1">
      <c r="A68" s="56"/>
      <c r="B68" s="255"/>
      <c r="C68" s="49"/>
      <c r="D68" s="268" t="s">
        <v>53</v>
      </c>
      <c r="E68" s="149" t="s">
        <v>406</v>
      </c>
      <c r="F68" s="150">
        <v>10200</v>
      </c>
      <c r="G68" s="150">
        <v>0</v>
      </c>
      <c r="H68" s="150">
        <v>0</v>
      </c>
      <c r="I68" s="150">
        <v>0</v>
      </c>
      <c r="J68" s="150">
        <v>0</v>
      </c>
    </row>
    <row r="69" spans="1:10" ht="11.1" customHeight="1">
      <c r="A69" s="56"/>
      <c r="B69" s="324"/>
      <c r="C69" s="326"/>
      <c r="D69" s="328" t="s">
        <v>295</v>
      </c>
      <c r="E69" s="149" t="s">
        <v>374</v>
      </c>
      <c r="F69" s="150">
        <v>0</v>
      </c>
      <c r="G69" s="150">
        <v>20850</v>
      </c>
      <c r="H69" s="150">
        <v>7150</v>
      </c>
      <c r="I69" s="150">
        <v>0</v>
      </c>
      <c r="J69" s="150">
        <v>10000</v>
      </c>
    </row>
    <row r="70" spans="1:10" ht="11.1" customHeight="1">
      <c r="A70" s="56"/>
      <c r="B70" s="324"/>
      <c r="C70" s="326"/>
      <c r="D70" s="328" t="s">
        <v>296</v>
      </c>
      <c r="E70" s="149" t="s">
        <v>415</v>
      </c>
      <c r="F70" s="150">
        <v>30000</v>
      </c>
      <c r="G70" s="150">
        <v>0</v>
      </c>
      <c r="H70" s="150">
        <v>0</v>
      </c>
      <c r="I70" s="150">
        <v>0</v>
      </c>
      <c r="J70" s="150">
        <v>25000</v>
      </c>
    </row>
    <row r="71" spans="1:10" ht="11.1" customHeight="1">
      <c r="A71" s="56"/>
      <c r="B71" s="255"/>
      <c r="C71" s="49"/>
      <c r="D71" s="268" t="s">
        <v>52</v>
      </c>
      <c r="E71" s="149" t="s">
        <v>412</v>
      </c>
      <c r="F71" s="150">
        <v>12840</v>
      </c>
      <c r="G71" s="150">
        <v>50590</v>
      </c>
      <c r="H71" s="150">
        <v>4410</v>
      </c>
      <c r="I71" s="150">
        <v>0</v>
      </c>
      <c r="J71" s="150">
        <v>0</v>
      </c>
    </row>
    <row r="72" spans="1:10" ht="11.1" customHeight="1">
      <c r="A72" s="56"/>
      <c r="B72" s="255"/>
      <c r="C72" s="551" t="s">
        <v>161</v>
      </c>
      <c r="D72" s="552"/>
      <c r="E72" s="149" t="s">
        <v>237</v>
      </c>
      <c r="F72" s="150">
        <f>SUM(F75:F75)</f>
        <v>10674</v>
      </c>
      <c r="G72" s="150">
        <f>SUM(G75:G75)</f>
        <v>0</v>
      </c>
      <c r="H72" s="150">
        <f>SUM(H75:H75)</f>
        <v>0</v>
      </c>
      <c r="I72" s="150">
        <f>SUM(G72:H72)</f>
        <v>0</v>
      </c>
      <c r="J72" s="150">
        <f>SUM(J73:J75)</f>
        <v>65000</v>
      </c>
    </row>
    <row r="73" spans="1:10" ht="11.1" customHeight="1">
      <c r="A73" s="56"/>
      <c r="B73" s="324"/>
      <c r="C73" s="326"/>
      <c r="D73" s="328" t="s">
        <v>297</v>
      </c>
      <c r="E73" s="149" t="s">
        <v>408</v>
      </c>
      <c r="F73" s="150">
        <v>0</v>
      </c>
      <c r="G73" s="150">
        <v>0</v>
      </c>
      <c r="H73" s="150">
        <v>0</v>
      </c>
      <c r="I73" s="150">
        <v>0</v>
      </c>
      <c r="J73" s="150">
        <v>65000</v>
      </c>
    </row>
    <row r="74" spans="1:10" ht="11.1" customHeight="1">
      <c r="A74" s="56"/>
      <c r="B74" s="255"/>
      <c r="C74" s="256"/>
      <c r="D74" s="257" t="s">
        <v>258</v>
      </c>
      <c r="E74" s="149" t="s">
        <v>370</v>
      </c>
      <c r="F74" s="150">
        <v>0</v>
      </c>
      <c r="G74" s="150">
        <v>36628</v>
      </c>
      <c r="H74" s="150">
        <v>372</v>
      </c>
      <c r="I74" s="150">
        <v>0</v>
      </c>
      <c r="J74" s="150">
        <v>0</v>
      </c>
    </row>
    <row r="75" spans="1:10" ht="11.1" customHeight="1">
      <c r="A75" s="56"/>
      <c r="B75" s="255"/>
      <c r="C75" s="256"/>
      <c r="D75" s="257" t="s">
        <v>43</v>
      </c>
      <c r="E75" s="149" t="s">
        <v>371</v>
      </c>
      <c r="F75" s="150">
        <v>10674</v>
      </c>
      <c r="G75" s="150">
        <v>0</v>
      </c>
      <c r="H75" s="150">
        <v>0</v>
      </c>
      <c r="I75" s="150">
        <v>0</v>
      </c>
      <c r="J75" s="150">
        <v>0</v>
      </c>
    </row>
    <row r="76" spans="1:10" ht="11.1" customHeight="1">
      <c r="A76" s="56"/>
      <c r="B76" s="255"/>
      <c r="C76" s="493" t="s">
        <v>259</v>
      </c>
      <c r="D76" s="494"/>
      <c r="E76" s="149" t="s">
        <v>238</v>
      </c>
      <c r="F76" s="150">
        <v>10500</v>
      </c>
      <c r="G76" s="150">
        <v>0</v>
      </c>
      <c r="H76" s="150">
        <v>0</v>
      </c>
      <c r="I76" s="150">
        <v>0</v>
      </c>
      <c r="J76" s="150">
        <v>0</v>
      </c>
    </row>
    <row r="77" spans="1:10" ht="11.1" customHeight="1">
      <c r="A77" s="56"/>
      <c r="B77" s="255"/>
      <c r="C77" s="493" t="s">
        <v>162</v>
      </c>
      <c r="D77" s="497"/>
      <c r="E77" s="149" t="s">
        <v>239</v>
      </c>
      <c r="F77" s="150">
        <f>SUM(F71:F71)</f>
        <v>12840</v>
      </c>
      <c r="G77" s="150">
        <f>SUM(G71:G71)</f>
        <v>50590</v>
      </c>
      <c r="H77" s="150">
        <f>SUM(H71:H71)</f>
        <v>4410</v>
      </c>
      <c r="I77" s="150">
        <f>SUM(G77:H77)</f>
        <v>55000</v>
      </c>
      <c r="J77" s="150">
        <v>0</v>
      </c>
    </row>
    <row r="78" spans="1:10" ht="11.1" customHeight="1">
      <c r="A78" s="56"/>
      <c r="B78" s="498" t="s">
        <v>137</v>
      </c>
      <c r="C78" s="498"/>
      <c r="D78" s="499"/>
      <c r="E78" s="220"/>
      <c r="F78" s="55">
        <f>SUM(F67,F72,F76,F77)</f>
        <v>90014</v>
      </c>
      <c r="G78" s="55">
        <f>SUM(G67,G72,G76,G77)</f>
        <v>50590</v>
      </c>
      <c r="H78" s="55">
        <f>SUM(H67,H72,H76,H77)</f>
        <v>4410</v>
      </c>
      <c r="I78" s="55">
        <f>SUM(I67,I72,I76,I77)</f>
        <v>55000</v>
      </c>
      <c r="J78" s="55">
        <f>SUM(J67,J72,J76,J77)</f>
        <v>100000</v>
      </c>
    </row>
    <row r="79" spans="1:10" ht="12.75" customHeight="1" thickBot="1">
      <c r="A79" s="500" t="s">
        <v>17</v>
      </c>
      <c r="B79" s="501"/>
      <c r="C79" s="501"/>
      <c r="D79" s="502"/>
      <c r="E79" s="46"/>
      <c r="F79" s="399">
        <f>SUM(F78,F64,F32)</f>
        <v>3140276.62</v>
      </c>
      <c r="G79" s="399">
        <f>SUM(G78,G64,G32)</f>
        <v>2162492.0299999998</v>
      </c>
      <c r="H79" s="399">
        <f>SUM(H78,H64,H32)</f>
        <v>1575646.9700000002</v>
      </c>
      <c r="I79" s="399">
        <f>SUM(I78,I64,I32)</f>
        <v>3738139</v>
      </c>
      <c r="J79" s="399">
        <f>SUM(J78,J64,J32)</f>
        <v>4417719</v>
      </c>
    </row>
    <row r="80" spans="1:10" ht="11.1" customHeight="1" thickTop="1">
      <c r="A80" s="207"/>
      <c r="B80" s="207"/>
      <c r="C80" s="207"/>
      <c r="D80" s="207"/>
      <c r="E80" s="214"/>
      <c r="F80" s="153"/>
      <c r="G80" s="153"/>
      <c r="H80" s="153"/>
      <c r="I80" s="153"/>
      <c r="J80" s="153"/>
    </row>
    <row r="81" spans="1:10" ht="11.1" customHeight="1">
      <c r="A81" s="61" t="s">
        <v>29</v>
      </c>
      <c r="E81" s="454" t="s">
        <v>31</v>
      </c>
      <c r="F81" s="117"/>
      <c r="G81" s="117"/>
      <c r="H81" s="117" t="s">
        <v>33</v>
      </c>
      <c r="I81" s="117"/>
      <c r="J81" s="117"/>
    </row>
    <row r="82" spans="1:10" ht="11.1" customHeight="1">
      <c r="E82" s="453"/>
      <c r="F82" s="117"/>
      <c r="G82" s="117"/>
      <c r="H82" s="117"/>
      <c r="I82" s="117"/>
      <c r="J82" s="117"/>
    </row>
    <row r="83" spans="1:10" ht="11.1" customHeight="1">
      <c r="E83" s="485"/>
      <c r="F83" s="117"/>
      <c r="G83" s="117"/>
      <c r="H83" s="117"/>
      <c r="I83" s="117"/>
      <c r="J83" s="117"/>
    </row>
    <row r="84" spans="1:10" ht="11.1" customHeight="1">
      <c r="E84" s="453"/>
      <c r="F84" s="117"/>
      <c r="G84" s="117"/>
      <c r="H84" s="117"/>
      <c r="I84" s="117"/>
      <c r="J84" s="117"/>
    </row>
    <row r="85" spans="1:10" ht="11.1" customHeight="1">
      <c r="A85" s="1" t="s">
        <v>86</v>
      </c>
      <c r="B85" s="1"/>
      <c r="E85" s="490" t="s">
        <v>35</v>
      </c>
      <c r="F85" s="490"/>
      <c r="G85" s="490"/>
      <c r="H85" s="492" t="s">
        <v>36</v>
      </c>
      <c r="I85" s="492"/>
      <c r="J85" s="492"/>
    </row>
    <row r="86" spans="1:10" ht="11.1" customHeight="1">
      <c r="A86" s="61" t="s">
        <v>79</v>
      </c>
      <c r="E86" s="507" t="s">
        <v>352</v>
      </c>
      <c r="F86" s="491"/>
      <c r="G86" s="491"/>
      <c r="H86" s="489" t="s">
        <v>425</v>
      </c>
      <c r="I86" s="489"/>
      <c r="J86" s="489"/>
    </row>
  </sheetData>
  <mergeCells count="53">
    <mergeCell ref="B43:D43"/>
    <mergeCell ref="H86:J86"/>
    <mergeCell ref="B11:D11"/>
    <mergeCell ref="C12:D12"/>
    <mergeCell ref="B13:D13"/>
    <mergeCell ref="C14:D14"/>
    <mergeCell ref="B32:D32"/>
    <mergeCell ref="A65:D65"/>
    <mergeCell ref="B66:D66"/>
    <mergeCell ref="B78:D78"/>
    <mergeCell ref="A79:D79"/>
    <mergeCell ref="H85:J85"/>
    <mergeCell ref="B48:D48"/>
    <mergeCell ref="C55:D55"/>
    <mergeCell ref="C58:D58"/>
    <mergeCell ref="B52:D52"/>
    <mergeCell ref="A9:D9"/>
    <mergeCell ref="A10:D10"/>
    <mergeCell ref="C35:D35"/>
    <mergeCell ref="C36:D36"/>
    <mergeCell ref="C42:D42"/>
    <mergeCell ref="C22:D22"/>
    <mergeCell ref="C31:D31"/>
    <mergeCell ref="B34:D34"/>
    <mergeCell ref="B41:D41"/>
    <mergeCell ref="A3:J3"/>
    <mergeCell ref="A4:J4"/>
    <mergeCell ref="G6:I6"/>
    <mergeCell ref="J6:J7"/>
    <mergeCell ref="E7:E8"/>
    <mergeCell ref="I7:I8"/>
    <mergeCell ref="A8:D8"/>
    <mergeCell ref="B54:D54"/>
    <mergeCell ref="B57:D57"/>
    <mergeCell ref="B59:D59"/>
    <mergeCell ref="B64:D64"/>
    <mergeCell ref="C53:D53"/>
    <mergeCell ref="C60:D60"/>
    <mergeCell ref="C62:D62"/>
    <mergeCell ref="C63:D63"/>
    <mergeCell ref="C61:D61"/>
    <mergeCell ref="C44:D44"/>
    <mergeCell ref="C45:D45"/>
    <mergeCell ref="C47:D47"/>
    <mergeCell ref="C49:D49"/>
    <mergeCell ref="C51:D51"/>
    <mergeCell ref="C50:D50"/>
    <mergeCell ref="E85:G85"/>
    <mergeCell ref="E86:G86"/>
    <mergeCell ref="C67:D67"/>
    <mergeCell ref="C72:D72"/>
    <mergeCell ref="C76:D76"/>
    <mergeCell ref="C77:D77"/>
  </mergeCells>
  <pageMargins left="1.22" right="0.2" top="0.99" bottom="0.14000000000000001" header="0" footer="0"/>
  <pageSetup paperSize="256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J73"/>
  <sheetViews>
    <sheetView workbookViewId="0">
      <selection activeCell="L10" sqref="L10"/>
    </sheetView>
  </sheetViews>
  <sheetFormatPr defaultRowHeight="14.1" customHeight="1"/>
  <cols>
    <col min="1" max="1" width="3.28515625" style="61" customWidth="1"/>
    <col min="2" max="2" width="2.5703125" style="61" customWidth="1"/>
    <col min="3" max="3" width="3.5703125" style="61" customWidth="1"/>
    <col min="4" max="4" width="40.5703125" style="61" customWidth="1"/>
    <col min="5" max="5" width="16.5703125" style="61" customWidth="1"/>
    <col min="6" max="6" width="16.42578125" style="61" customWidth="1"/>
    <col min="7" max="7" width="15.42578125" style="61" customWidth="1"/>
    <col min="8" max="8" width="15.140625" style="61" customWidth="1"/>
    <col min="9" max="9" width="16" style="61" customWidth="1"/>
    <col min="10" max="10" width="15.7109375" style="61" customWidth="1"/>
    <col min="11" max="16384" width="9.140625" style="61"/>
  </cols>
  <sheetData>
    <row r="1" spans="1:10" ht="14.1" customHeight="1">
      <c r="J1" s="396" t="s">
        <v>308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491" t="s">
        <v>56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525" t="s">
        <v>54</v>
      </c>
      <c r="B6" s="525"/>
      <c r="C6" s="525"/>
      <c r="D6" s="525"/>
    </row>
    <row r="7" spans="1:10" ht="14.1" customHeight="1">
      <c r="A7" s="63"/>
      <c r="B7" s="44"/>
      <c r="C7" s="44"/>
      <c r="D7" s="64"/>
      <c r="E7" s="219"/>
      <c r="F7" s="219"/>
      <c r="G7" s="527" t="s">
        <v>21</v>
      </c>
      <c r="H7" s="527"/>
      <c r="I7" s="527"/>
      <c r="J7" s="528" t="s">
        <v>26</v>
      </c>
    </row>
    <row r="8" spans="1:10" ht="14.1" customHeight="1">
      <c r="A8" s="217"/>
      <c r="B8" s="214"/>
      <c r="C8" s="214"/>
      <c r="D8" s="218"/>
      <c r="E8" s="520" t="s">
        <v>18</v>
      </c>
      <c r="F8" s="220" t="s">
        <v>19</v>
      </c>
      <c r="G8" s="220" t="s">
        <v>22</v>
      </c>
      <c r="H8" s="220" t="s">
        <v>23</v>
      </c>
      <c r="I8" s="530" t="s">
        <v>24</v>
      </c>
      <c r="J8" s="529"/>
    </row>
    <row r="9" spans="1:10" ht="14.1" customHeight="1">
      <c r="A9" s="523" t="s">
        <v>2</v>
      </c>
      <c r="B9" s="509"/>
      <c r="C9" s="509"/>
      <c r="D9" s="524"/>
      <c r="E9" s="520"/>
      <c r="F9" s="220" t="s">
        <v>20</v>
      </c>
      <c r="G9" s="220" t="s">
        <v>20</v>
      </c>
      <c r="H9" s="220" t="s">
        <v>25</v>
      </c>
      <c r="I9" s="520"/>
      <c r="J9" s="220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61" t="s">
        <v>118</v>
      </c>
      <c r="F13" s="28">
        <v>994548</v>
      </c>
      <c r="G13" s="28">
        <v>543015</v>
      </c>
      <c r="H13" s="28">
        <v>544329</v>
      </c>
      <c r="I13" s="28">
        <f>SUM(G13:H13)</f>
        <v>1087344</v>
      </c>
      <c r="J13" s="28">
        <v>1090476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SUM(F16:F23)</f>
        <v>263949</v>
      </c>
      <c r="G14" s="28">
        <f t="shared" ref="G14:J14" si="0">SUM(G16:G23)</f>
        <v>211112</v>
      </c>
      <c r="H14" s="28">
        <f t="shared" si="0"/>
        <v>168112</v>
      </c>
      <c r="I14" s="28">
        <f t="shared" si="0"/>
        <v>379224</v>
      </c>
      <c r="J14" s="28">
        <f t="shared" si="0"/>
        <v>366746</v>
      </c>
    </row>
    <row r="15" spans="1:10" ht="14.1" customHeight="1">
      <c r="A15" s="48"/>
      <c r="B15" s="47"/>
      <c r="C15" s="504" t="s">
        <v>6</v>
      </c>
      <c r="D15" s="497"/>
      <c r="E15" s="261" t="s">
        <v>119</v>
      </c>
      <c r="F15" s="28">
        <v>96000</v>
      </c>
      <c r="G15" s="28">
        <v>48000</v>
      </c>
      <c r="H15" s="28">
        <v>48000</v>
      </c>
      <c r="I15" s="28">
        <f t="shared" ref="I15:I23" si="1">SUM(G15:H15)</f>
        <v>96000</v>
      </c>
      <c r="J15" s="28">
        <v>96000</v>
      </c>
    </row>
    <row r="16" spans="1:10" ht="14.1" customHeight="1">
      <c r="A16" s="48"/>
      <c r="B16" s="47"/>
      <c r="C16" s="504" t="s">
        <v>183</v>
      </c>
      <c r="D16" s="497"/>
      <c r="E16" s="473" t="s">
        <v>198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4.1" customHeight="1">
      <c r="A17" s="48"/>
      <c r="B17" s="47"/>
      <c r="C17" s="504" t="s">
        <v>184</v>
      </c>
      <c r="D17" s="497"/>
      <c r="E17" s="473" t="s">
        <v>199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0" ht="14.1" customHeight="1">
      <c r="A18" s="48"/>
      <c r="B18" s="47"/>
      <c r="C18" s="504" t="s">
        <v>185</v>
      </c>
      <c r="D18" s="497"/>
      <c r="E18" s="473" t="s">
        <v>200</v>
      </c>
      <c r="F18" s="31">
        <v>20000</v>
      </c>
      <c r="G18" s="31">
        <v>20000</v>
      </c>
      <c r="H18" s="31">
        <v>0</v>
      </c>
      <c r="I18" s="31">
        <f t="shared" si="1"/>
        <v>20000</v>
      </c>
      <c r="J18" s="31">
        <v>20000</v>
      </c>
    </row>
    <row r="19" spans="1:10" ht="14.1" customHeight="1">
      <c r="A19" s="48"/>
      <c r="B19" s="47"/>
      <c r="C19" s="504" t="s">
        <v>188</v>
      </c>
      <c r="D19" s="497"/>
      <c r="E19" s="473" t="s">
        <v>203</v>
      </c>
      <c r="F19" s="31">
        <v>6000</v>
      </c>
      <c r="G19" s="31">
        <v>8000</v>
      </c>
      <c r="H19" s="31">
        <v>0</v>
      </c>
      <c r="I19" s="31">
        <f t="shared" si="1"/>
        <v>8000</v>
      </c>
      <c r="J19" s="31">
        <v>0</v>
      </c>
    </row>
    <row r="20" spans="1:10" ht="14.1" customHeight="1">
      <c r="A20" s="48"/>
      <c r="B20" s="47"/>
      <c r="C20" s="504" t="s">
        <v>192</v>
      </c>
      <c r="D20" s="497"/>
      <c r="E20" s="473" t="s">
        <v>205</v>
      </c>
      <c r="F20" s="31">
        <v>0</v>
      </c>
      <c r="G20" s="31">
        <v>15000</v>
      </c>
      <c r="H20" s="31">
        <v>0</v>
      </c>
      <c r="I20" s="31">
        <f t="shared" si="1"/>
        <v>15000</v>
      </c>
      <c r="J20" s="31">
        <v>0</v>
      </c>
    </row>
    <row r="21" spans="1:10" ht="14.1" customHeight="1">
      <c r="A21" s="48"/>
      <c r="B21" s="47"/>
      <c r="C21" s="504" t="s">
        <v>191</v>
      </c>
      <c r="D21" s="497"/>
      <c r="E21" s="473" t="s">
        <v>207</v>
      </c>
      <c r="F21" s="31">
        <v>82949</v>
      </c>
      <c r="G21" s="31">
        <v>0</v>
      </c>
      <c r="H21" s="31">
        <v>90612</v>
      </c>
      <c r="I21" s="31">
        <f t="shared" si="1"/>
        <v>90612</v>
      </c>
      <c r="J21" s="31">
        <v>90873</v>
      </c>
    </row>
    <row r="22" spans="1:10" ht="14.1" customHeight="1">
      <c r="A22" s="48"/>
      <c r="B22" s="47"/>
      <c r="C22" s="504" t="s">
        <v>322</v>
      </c>
      <c r="D22" s="497"/>
      <c r="E22" s="473" t="s">
        <v>207</v>
      </c>
      <c r="F22" s="31">
        <v>0</v>
      </c>
      <c r="G22" s="31">
        <v>90612</v>
      </c>
      <c r="H22" s="31">
        <v>0</v>
      </c>
      <c r="I22" s="31">
        <f t="shared" si="1"/>
        <v>90612</v>
      </c>
      <c r="J22" s="31">
        <v>90873</v>
      </c>
    </row>
    <row r="23" spans="1:10" ht="14.1" customHeight="1">
      <c r="A23" s="48"/>
      <c r="B23" s="47"/>
      <c r="C23" s="504" t="s">
        <v>193</v>
      </c>
      <c r="D23" s="497"/>
      <c r="E23" s="473" t="s">
        <v>208</v>
      </c>
      <c r="F23" s="31">
        <v>20000</v>
      </c>
      <c r="G23" s="31">
        <v>10000</v>
      </c>
      <c r="H23" s="31">
        <v>10000</v>
      </c>
      <c r="I23" s="31">
        <f t="shared" si="1"/>
        <v>20000</v>
      </c>
      <c r="J23" s="31">
        <v>30000</v>
      </c>
    </row>
    <row r="24" spans="1:10" ht="14.1" customHeight="1">
      <c r="A24" s="48"/>
      <c r="B24" s="49" t="s">
        <v>97</v>
      </c>
      <c r="C24" s="49"/>
      <c r="D24" s="50"/>
      <c r="E24" s="149" t="s">
        <v>209</v>
      </c>
      <c r="F24" s="28">
        <f>SUM(F25:F28)</f>
        <v>155424.72</v>
      </c>
      <c r="G24" s="28">
        <f t="shared" ref="G24:J24" si="2">SUM(G25:G28)</f>
        <v>84336.83</v>
      </c>
      <c r="H24" s="28">
        <f t="shared" si="2"/>
        <v>85749.17</v>
      </c>
      <c r="I24" s="28">
        <f t="shared" si="2"/>
        <v>170086</v>
      </c>
      <c r="J24" s="28">
        <f t="shared" si="2"/>
        <v>169621</v>
      </c>
    </row>
    <row r="25" spans="1:10" ht="14.1" customHeight="1">
      <c r="A25" s="48"/>
      <c r="B25" s="47"/>
      <c r="C25" s="212" t="s">
        <v>194</v>
      </c>
      <c r="D25" s="210"/>
      <c r="E25" s="149" t="s">
        <v>210</v>
      </c>
      <c r="F25" s="31">
        <v>119345.76</v>
      </c>
      <c r="G25" s="31">
        <v>65160.800000000003</v>
      </c>
      <c r="H25" s="31">
        <v>65324.2</v>
      </c>
      <c r="I25" s="18">
        <f>SUM(G25:H25)</f>
        <v>130485</v>
      </c>
      <c r="J25" s="18">
        <v>130860</v>
      </c>
    </row>
    <row r="26" spans="1:10" ht="14.1" customHeight="1">
      <c r="A26" s="48"/>
      <c r="B26" s="47"/>
      <c r="C26" s="212" t="s">
        <v>195</v>
      </c>
      <c r="D26" s="210"/>
      <c r="E26" s="149" t="s">
        <v>211</v>
      </c>
      <c r="F26" s="31">
        <v>19890.96</v>
      </c>
      <c r="G26" s="31">
        <v>10860.3</v>
      </c>
      <c r="H26" s="31">
        <v>10889.7</v>
      </c>
      <c r="I26" s="18">
        <f>SUM(G26:H26)</f>
        <v>21750</v>
      </c>
      <c r="J26" s="18">
        <v>21811</v>
      </c>
    </row>
    <row r="27" spans="1:10" ht="14.1" customHeight="1">
      <c r="A27" s="48"/>
      <c r="B27" s="47"/>
      <c r="C27" s="212" t="s">
        <v>196</v>
      </c>
      <c r="D27" s="210"/>
      <c r="E27" s="149" t="s">
        <v>215</v>
      </c>
      <c r="F27" s="31">
        <v>11425</v>
      </c>
      <c r="G27" s="31">
        <v>5925</v>
      </c>
      <c r="H27" s="31">
        <v>7125</v>
      </c>
      <c r="I27" s="18">
        <f>SUM(G27:H27)</f>
        <v>13050</v>
      </c>
      <c r="J27" s="18">
        <v>12150</v>
      </c>
    </row>
    <row r="28" spans="1:10" ht="14.1" customHeight="1">
      <c r="A28" s="48"/>
      <c r="B28" s="47"/>
      <c r="C28" s="212" t="s">
        <v>197</v>
      </c>
      <c r="D28" s="210"/>
      <c r="E28" s="149" t="s">
        <v>212</v>
      </c>
      <c r="F28" s="31">
        <v>4763</v>
      </c>
      <c r="G28" s="31">
        <v>2390.73</v>
      </c>
      <c r="H28" s="31">
        <v>2410.27</v>
      </c>
      <c r="I28" s="18">
        <f>SUM(G28:H28)</f>
        <v>4801</v>
      </c>
      <c r="J28" s="18">
        <v>4800</v>
      </c>
    </row>
    <row r="29" spans="1:10" ht="14.1" customHeight="1">
      <c r="A29" s="48"/>
      <c r="B29" s="259" t="s">
        <v>7</v>
      </c>
      <c r="C29" s="260"/>
      <c r="E29" s="149" t="s">
        <v>216</v>
      </c>
      <c r="F29" s="18"/>
      <c r="G29" s="18"/>
      <c r="H29" s="18"/>
      <c r="I29" s="18"/>
      <c r="J29" s="18"/>
    </row>
    <row r="30" spans="1:10" ht="14.1" customHeight="1">
      <c r="A30" s="48"/>
      <c r="B30" s="49"/>
      <c r="C30" s="258" t="s">
        <v>7</v>
      </c>
      <c r="D30" s="260"/>
      <c r="E30" s="149" t="s">
        <v>212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495" t="s">
        <v>334</v>
      </c>
      <c r="D31" s="494"/>
      <c r="E31" s="149"/>
      <c r="F31" s="28">
        <v>82949</v>
      </c>
      <c r="G31" s="28">
        <v>0</v>
      </c>
      <c r="H31" s="28">
        <v>20000</v>
      </c>
      <c r="I31" s="28">
        <f>SUM(G31:H31)</f>
        <v>20000</v>
      </c>
      <c r="J31" s="28">
        <v>20000</v>
      </c>
    </row>
    <row r="32" spans="1:10" ht="14.1" customHeight="1">
      <c r="A32" s="48"/>
      <c r="B32" s="498" t="s">
        <v>135</v>
      </c>
      <c r="C32" s="498"/>
      <c r="D32" s="499"/>
      <c r="E32" s="220"/>
      <c r="F32" s="21">
        <f>SUM(F13,F14,F15,F24,F31)</f>
        <v>1592870.72</v>
      </c>
      <c r="G32" s="21">
        <f t="shared" ref="G32:J32" si="3">SUM(G13,G14,G15,G24,G31)</f>
        <v>886463.83</v>
      </c>
      <c r="H32" s="21">
        <f t="shared" si="3"/>
        <v>866190.17</v>
      </c>
      <c r="I32" s="21">
        <f t="shared" si="3"/>
        <v>1752654</v>
      </c>
      <c r="J32" s="21">
        <f t="shared" si="3"/>
        <v>1742843</v>
      </c>
    </row>
    <row r="33" spans="1:10" ht="14.1" customHeight="1">
      <c r="A33" s="376"/>
      <c r="B33" s="152"/>
      <c r="C33" s="152"/>
      <c r="D33" s="152"/>
      <c r="E33" s="44"/>
      <c r="F33" s="389"/>
      <c r="G33" s="389"/>
      <c r="H33" s="389"/>
      <c r="I33" s="389"/>
      <c r="J33" s="389"/>
    </row>
    <row r="34" spans="1:10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ht="14.1" customHeight="1">
      <c r="A40" s="378"/>
      <c r="B40" s="350"/>
      <c r="C40" s="350"/>
      <c r="D40" s="350"/>
      <c r="E40" s="353"/>
      <c r="F40" s="390"/>
      <c r="G40" s="390"/>
      <c r="H40" s="390"/>
      <c r="I40" s="390"/>
      <c r="J40" s="396" t="s">
        <v>304</v>
      </c>
    </row>
    <row r="41" spans="1:10" ht="14.1" customHeight="1">
      <c r="A41" s="15" t="s">
        <v>8</v>
      </c>
      <c r="B41" s="17"/>
      <c r="C41" s="29"/>
      <c r="D41" s="74"/>
      <c r="E41" s="220"/>
      <c r="F41" s="18"/>
      <c r="G41" s="18"/>
      <c r="H41" s="18"/>
      <c r="I41" s="18"/>
      <c r="J41" s="20"/>
    </row>
    <row r="42" spans="1:10" ht="14.1" customHeight="1">
      <c r="A42" s="15"/>
      <c r="B42" s="493" t="s">
        <v>9</v>
      </c>
      <c r="C42" s="504"/>
      <c r="D42" s="497"/>
      <c r="E42" s="149" t="s">
        <v>175</v>
      </c>
      <c r="F42" s="31"/>
      <c r="G42" s="31"/>
      <c r="H42" s="31"/>
      <c r="I42" s="31"/>
      <c r="J42" s="31"/>
    </row>
    <row r="43" spans="1:10" ht="14.1" customHeight="1">
      <c r="A43" s="15"/>
      <c r="B43" s="265"/>
      <c r="C43" s="493" t="s">
        <v>9</v>
      </c>
      <c r="D43" s="497"/>
      <c r="E43" s="149" t="s">
        <v>168</v>
      </c>
      <c r="F43" s="31">
        <v>67268</v>
      </c>
      <c r="G43" s="31">
        <v>29190</v>
      </c>
      <c r="H43" s="31">
        <v>50810</v>
      </c>
      <c r="I43" s="31">
        <f>SUM(G43:H43)</f>
        <v>80000</v>
      </c>
      <c r="J43" s="31">
        <v>80000</v>
      </c>
    </row>
    <row r="44" spans="1:10" ht="14.1" customHeight="1">
      <c r="A44" s="15"/>
      <c r="B44" s="493" t="s">
        <v>10</v>
      </c>
      <c r="C44" s="504"/>
      <c r="D44" s="497"/>
      <c r="E44" s="149" t="s">
        <v>176</v>
      </c>
      <c r="F44" s="31"/>
      <c r="G44" s="31"/>
      <c r="H44" s="31"/>
      <c r="I44" s="31"/>
      <c r="J44" s="31"/>
    </row>
    <row r="45" spans="1:10" ht="14.1" customHeight="1">
      <c r="A45" s="15"/>
      <c r="B45" s="265"/>
      <c r="C45" s="493" t="s">
        <v>61</v>
      </c>
      <c r="D45" s="497"/>
      <c r="E45" s="149" t="s">
        <v>169</v>
      </c>
      <c r="F45" s="31">
        <v>88500</v>
      </c>
      <c r="G45" s="31">
        <v>4880</v>
      </c>
      <c r="H45" s="31">
        <v>75120</v>
      </c>
      <c r="I45" s="31">
        <f>SUM(G45:H45)</f>
        <v>80000</v>
      </c>
      <c r="J45" s="31">
        <v>80000</v>
      </c>
    </row>
    <row r="46" spans="1:10" ht="14.1" customHeight="1">
      <c r="A46" s="15"/>
      <c r="B46" s="493" t="s">
        <v>11</v>
      </c>
      <c r="C46" s="504"/>
      <c r="D46" s="497"/>
      <c r="E46" s="149" t="s">
        <v>177</v>
      </c>
      <c r="F46" s="31">
        <v>49525</v>
      </c>
      <c r="G46" s="31">
        <v>24097.25</v>
      </c>
      <c r="H46" s="31">
        <v>65902.75</v>
      </c>
      <c r="I46" s="31">
        <f t="shared" ref="I46:I49" si="4">SUM(G46:H46)</f>
        <v>90000</v>
      </c>
      <c r="J46" s="31">
        <f>SUM(J47,J48)</f>
        <v>90000</v>
      </c>
    </row>
    <row r="47" spans="1:10" ht="14.1" customHeight="1">
      <c r="A47" s="15"/>
      <c r="B47" s="265"/>
      <c r="C47" s="493" t="s">
        <v>38</v>
      </c>
      <c r="D47" s="497"/>
      <c r="E47" s="149" t="s">
        <v>170</v>
      </c>
      <c r="F47" s="31">
        <v>49525</v>
      </c>
      <c r="G47" s="31">
        <v>24097.25</v>
      </c>
      <c r="H47" s="31">
        <v>35902.75</v>
      </c>
      <c r="I47" s="31">
        <v>0</v>
      </c>
      <c r="J47" s="31">
        <v>60000</v>
      </c>
    </row>
    <row r="48" spans="1:10" ht="14.1" customHeight="1">
      <c r="A48" s="15"/>
      <c r="B48" s="256"/>
      <c r="C48" s="495" t="s">
        <v>249</v>
      </c>
      <c r="D48" s="497"/>
      <c r="E48" s="149" t="s">
        <v>171</v>
      </c>
      <c r="F48" s="31"/>
      <c r="G48" s="31">
        <v>0</v>
      </c>
      <c r="H48" s="31">
        <v>30000</v>
      </c>
      <c r="I48" s="31">
        <v>0</v>
      </c>
      <c r="J48" s="476">
        <v>30000</v>
      </c>
    </row>
    <row r="49" spans="1:10" ht="14.1" customHeight="1">
      <c r="A49" s="15"/>
      <c r="B49" s="493" t="s">
        <v>113</v>
      </c>
      <c r="C49" s="504"/>
      <c r="D49" s="497"/>
      <c r="E49" s="149" t="s">
        <v>179</v>
      </c>
      <c r="F49" s="28">
        <v>48678.01</v>
      </c>
      <c r="G49" s="28">
        <v>29827.01</v>
      </c>
      <c r="H49" s="28">
        <v>13372.99</v>
      </c>
      <c r="I49" s="28">
        <f t="shared" si="4"/>
        <v>43200</v>
      </c>
      <c r="J49" s="28">
        <v>60000</v>
      </c>
    </row>
    <row r="50" spans="1:10" ht="14.1" customHeight="1">
      <c r="A50" s="15"/>
      <c r="B50" s="265"/>
      <c r="C50" s="493" t="s">
        <v>148</v>
      </c>
      <c r="D50" s="497"/>
      <c r="E50" s="149" t="s">
        <v>173</v>
      </c>
      <c r="F50" s="31">
        <v>24486.01</v>
      </c>
      <c r="G50" s="31">
        <v>17731.009999999998</v>
      </c>
      <c r="H50" s="31">
        <v>3868.99</v>
      </c>
      <c r="I50" s="31">
        <v>0</v>
      </c>
      <c r="J50" s="31">
        <v>30000</v>
      </c>
    </row>
    <row r="51" spans="1:10" ht="14.1" customHeight="1">
      <c r="A51" s="15"/>
      <c r="B51" s="265"/>
      <c r="C51" s="493" t="s">
        <v>166</v>
      </c>
      <c r="D51" s="497"/>
      <c r="E51" s="149" t="s">
        <v>174</v>
      </c>
      <c r="F51" s="31">
        <v>24192</v>
      </c>
      <c r="G51" s="31">
        <v>12096</v>
      </c>
      <c r="H51" s="31">
        <v>9504</v>
      </c>
      <c r="I51" s="31">
        <v>0</v>
      </c>
      <c r="J51" s="31">
        <v>30000</v>
      </c>
    </row>
    <row r="52" spans="1:10" ht="14.1" customHeight="1">
      <c r="A52" s="15"/>
      <c r="B52" s="493" t="s">
        <v>14</v>
      </c>
      <c r="C52" s="493"/>
      <c r="D52" s="494"/>
      <c r="E52" s="149" t="s">
        <v>221</v>
      </c>
      <c r="F52" s="31">
        <f>SUM(F53:F54)</f>
        <v>0</v>
      </c>
      <c r="G52" s="31">
        <f t="shared" ref="G52:J52" si="5">SUM(G53:G54)</f>
        <v>0</v>
      </c>
      <c r="H52" s="31">
        <f t="shared" si="5"/>
        <v>30000</v>
      </c>
      <c r="I52" s="31">
        <f>SUM(G52:H52)</f>
        <v>30000</v>
      </c>
      <c r="J52" s="31">
        <f t="shared" si="5"/>
        <v>30000</v>
      </c>
    </row>
    <row r="53" spans="1:10" ht="14.1" customHeight="1">
      <c r="A53" s="15"/>
      <c r="B53" s="256"/>
      <c r="C53" s="495" t="s">
        <v>153</v>
      </c>
      <c r="D53" s="497"/>
      <c r="E53" s="149" t="s">
        <v>222</v>
      </c>
      <c r="F53" s="31">
        <v>0</v>
      </c>
      <c r="G53" s="31">
        <v>0</v>
      </c>
      <c r="H53" s="31">
        <v>10000</v>
      </c>
      <c r="I53" s="31">
        <v>0</v>
      </c>
      <c r="J53" s="31">
        <v>10000</v>
      </c>
    </row>
    <row r="54" spans="1:10" ht="14.1" customHeight="1">
      <c r="A54" s="15"/>
      <c r="B54" s="256"/>
      <c r="C54" s="266" t="s">
        <v>154</v>
      </c>
      <c r="D54" s="263"/>
      <c r="E54" s="149" t="s">
        <v>223</v>
      </c>
      <c r="F54" s="31">
        <v>0</v>
      </c>
      <c r="G54" s="31">
        <v>0</v>
      </c>
      <c r="H54" s="31">
        <v>20000</v>
      </c>
      <c r="I54" s="31">
        <v>0</v>
      </c>
      <c r="J54" s="31">
        <v>20000</v>
      </c>
    </row>
    <row r="55" spans="1:10" ht="14.1" customHeight="1">
      <c r="A55" s="15"/>
      <c r="B55" s="493" t="s">
        <v>115</v>
      </c>
      <c r="C55" s="493"/>
      <c r="D55" s="494"/>
      <c r="E55" s="149" t="s">
        <v>227</v>
      </c>
      <c r="F55" s="31">
        <f>SUM(F56:F57)</f>
        <v>82200</v>
      </c>
      <c r="G55" s="31">
        <f t="shared" ref="G55:J55" si="6">SUM(G56:G57)</f>
        <v>0</v>
      </c>
      <c r="H55" s="31">
        <f t="shared" si="6"/>
        <v>0</v>
      </c>
      <c r="I55" s="31">
        <f>SUM(G55:H55)</f>
        <v>0</v>
      </c>
      <c r="J55" s="31">
        <f t="shared" si="6"/>
        <v>0</v>
      </c>
    </row>
    <row r="56" spans="1:10" ht="14.1" customHeight="1">
      <c r="A56" s="15"/>
      <c r="B56" s="265"/>
      <c r="C56" s="493" t="s">
        <v>256</v>
      </c>
      <c r="D56" s="494"/>
      <c r="E56" s="149" t="s">
        <v>257</v>
      </c>
      <c r="F56" s="31">
        <v>475</v>
      </c>
      <c r="G56" s="31">
        <v>0</v>
      </c>
      <c r="H56" s="31">
        <v>0</v>
      </c>
      <c r="I56" s="31">
        <v>0</v>
      </c>
      <c r="J56" s="31">
        <v>0</v>
      </c>
    </row>
    <row r="57" spans="1:10" ht="14.1" customHeight="1">
      <c r="A57" s="15"/>
      <c r="B57" s="265"/>
      <c r="C57" s="493" t="s">
        <v>115</v>
      </c>
      <c r="D57" s="497"/>
      <c r="E57" s="149" t="s">
        <v>234</v>
      </c>
      <c r="F57" s="31">
        <f>SUM(F58)</f>
        <v>81725</v>
      </c>
      <c r="G57" s="31">
        <v>0</v>
      </c>
      <c r="H57" s="31">
        <v>0</v>
      </c>
      <c r="I57" s="31">
        <v>0</v>
      </c>
      <c r="J57" s="31">
        <v>0</v>
      </c>
    </row>
    <row r="58" spans="1:10" ht="14.1" customHeight="1">
      <c r="A58" s="15"/>
      <c r="B58" s="265"/>
      <c r="C58" s="493" t="s">
        <v>337</v>
      </c>
      <c r="D58" s="494"/>
      <c r="E58" s="149"/>
      <c r="F58" s="31">
        <v>81725</v>
      </c>
      <c r="G58" s="31">
        <v>0</v>
      </c>
      <c r="H58" s="31">
        <v>0</v>
      </c>
      <c r="I58" s="31">
        <v>0</v>
      </c>
      <c r="J58" s="31">
        <v>0</v>
      </c>
    </row>
    <row r="59" spans="1:10" ht="14.1" customHeight="1">
      <c r="A59" s="56"/>
      <c r="B59" s="498" t="s">
        <v>136</v>
      </c>
      <c r="C59" s="498"/>
      <c r="D59" s="499"/>
      <c r="E59" s="220"/>
      <c r="F59" s="21">
        <f>SUM(F43,F45,F46,F49,F52,F55)</f>
        <v>336171.01</v>
      </c>
      <c r="G59" s="21">
        <f t="shared" ref="G59:I59" si="7">SUM(G43,G45,G46,G49,G52,G55)</f>
        <v>87994.26</v>
      </c>
      <c r="H59" s="21">
        <f>SUM(H43,H45,H46,H49,H52,H55)</f>
        <v>235205.74</v>
      </c>
      <c r="I59" s="21">
        <f t="shared" si="7"/>
        <v>323200</v>
      </c>
      <c r="J59" s="21">
        <f>SUM(J43,J45,J46,J49,J52,J55)</f>
        <v>340000</v>
      </c>
    </row>
    <row r="60" spans="1:10" ht="14.1" customHeight="1">
      <c r="A60" s="56"/>
      <c r="B60" s="207"/>
      <c r="C60" s="207"/>
      <c r="D60" s="208"/>
      <c r="E60" s="220"/>
      <c r="F60" s="21"/>
      <c r="G60" s="21"/>
      <c r="H60" s="21"/>
      <c r="I60" s="21"/>
      <c r="J60" s="21"/>
    </row>
    <row r="61" spans="1:10" ht="14.1" customHeight="1">
      <c r="A61" s="503" t="s">
        <v>16</v>
      </c>
      <c r="B61" s="498"/>
      <c r="C61" s="498"/>
      <c r="D61" s="499"/>
      <c r="E61" s="220"/>
      <c r="F61" s="21"/>
      <c r="G61" s="21"/>
      <c r="H61" s="21"/>
      <c r="I61" s="21"/>
      <c r="J61" s="21"/>
    </row>
    <row r="62" spans="1:10" ht="14.1" customHeight="1">
      <c r="A62" s="56"/>
      <c r="B62" s="504" t="s">
        <v>133</v>
      </c>
      <c r="C62" s="504"/>
      <c r="D62" s="497"/>
      <c r="E62" s="149" t="s">
        <v>235</v>
      </c>
      <c r="F62" s="150"/>
      <c r="G62" s="150"/>
      <c r="H62" s="150"/>
      <c r="I62" s="150"/>
      <c r="J62" s="150"/>
    </row>
    <row r="63" spans="1:10" ht="14.1" customHeight="1">
      <c r="A63" s="56"/>
      <c r="B63" s="262"/>
      <c r="C63" s="545" t="s">
        <v>161</v>
      </c>
      <c r="D63" s="546"/>
      <c r="E63" s="149" t="s">
        <v>237</v>
      </c>
      <c r="F63" s="150">
        <v>57635.97</v>
      </c>
      <c r="G63" s="150">
        <v>0</v>
      </c>
      <c r="H63" s="150">
        <v>0</v>
      </c>
      <c r="I63" s="150">
        <f>SUM(G63:H63)</f>
        <v>0</v>
      </c>
      <c r="J63" s="150">
        <v>0</v>
      </c>
    </row>
    <row r="64" spans="1:10" ht="14.1" customHeight="1">
      <c r="A64" s="56"/>
      <c r="B64" s="262"/>
      <c r="C64" s="495" t="s">
        <v>260</v>
      </c>
      <c r="D64" s="497"/>
      <c r="E64" s="149" t="s">
        <v>261</v>
      </c>
      <c r="F64" s="150">
        <v>0</v>
      </c>
      <c r="G64" s="150">
        <v>0</v>
      </c>
      <c r="H64" s="150">
        <v>70000</v>
      </c>
      <c r="I64" s="150">
        <f>SUM(G64:H64)</f>
        <v>70000</v>
      </c>
      <c r="J64" s="150">
        <v>70000</v>
      </c>
    </row>
    <row r="65" spans="1:10" ht="14.1" customHeight="1">
      <c r="A65" s="56"/>
      <c r="B65" s="498" t="s">
        <v>137</v>
      </c>
      <c r="C65" s="498"/>
      <c r="D65" s="499"/>
      <c r="E65" s="220"/>
      <c r="F65" s="55">
        <f>SUM(F63:F64)</f>
        <v>57635.97</v>
      </c>
      <c r="G65" s="55">
        <f t="shared" ref="G65:J65" si="8">SUM(G63:G64)</f>
        <v>0</v>
      </c>
      <c r="H65" s="55">
        <f t="shared" si="8"/>
        <v>70000</v>
      </c>
      <c r="I65" s="55">
        <f>SUM(G65:H65)</f>
        <v>70000</v>
      </c>
      <c r="J65" s="55">
        <f t="shared" si="8"/>
        <v>70000</v>
      </c>
    </row>
    <row r="66" spans="1:10" ht="14.1" customHeight="1">
      <c r="A66" s="56"/>
      <c r="B66" s="207"/>
      <c r="C66" s="207"/>
      <c r="D66" s="208"/>
      <c r="E66" s="220"/>
      <c r="F66" s="55"/>
      <c r="G66" s="55"/>
      <c r="H66" s="55"/>
      <c r="I66" s="55"/>
      <c r="J66" s="55"/>
    </row>
    <row r="67" spans="1:10" ht="14.1" customHeight="1" thickBot="1">
      <c r="A67" s="500" t="s">
        <v>17</v>
      </c>
      <c r="B67" s="501"/>
      <c r="C67" s="501"/>
      <c r="D67" s="502"/>
      <c r="E67" s="46"/>
      <c r="F67" s="314">
        <f>SUM(F65,F59,F32)</f>
        <v>1986677.7</v>
      </c>
      <c r="G67" s="314">
        <f t="shared" ref="G67:I67" si="9">SUM(G65,G59,G32)</f>
        <v>974458.09</v>
      </c>
      <c r="H67" s="314">
        <f t="shared" si="9"/>
        <v>1171395.9100000001</v>
      </c>
      <c r="I67" s="314">
        <f t="shared" si="9"/>
        <v>2145854</v>
      </c>
      <c r="J67" s="314">
        <f>SUM(J65,J59,J32)</f>
        <v>2152843</v>
      </c>
    </row>
    <row r="68" spans="1:10" ht="14.1" customHeight="1" thickTop="1">
      <c r="A68" s="17"/>
      <c r="B68" s="17"/>
      <c r="C68" s="29"/>
      <c r="D68" s="29"/>
      <c r="E68" s="214"/>
      <c r="F68" s="160"/>
      <c r="G68" s="160"/>
      <c r="H68" s="160"/>
      <c r="I68" s="160"/>
      <c r="J68" s="160"/>
    </row>
    <row r="69" spans="1:10" ht="14.1" customHeight="1">
      <c r="A69" s="61" t="s">
        <v>29</v>
      </c>
      <c r="E69" s="454" t="s">
        <v>31</v>
      </c>
      <c r="F69" s="117"/>
      <c r="G69" s="117"/>
      <c r="H69" s="117" t="s">
        <v>33</v>
      </c>
      <c r="I69" s="117"/>
      <c r="J69" s="117"/>
    </row>
    <row r="70" spans="1:10" ht="14.1" customHeight="1">
      <c r="E70" s="453"/>
      <c r="F70" s="117"/>
      <c r="G70" s="117"/>
      <c r="H70" s="117"/>
      <c r="I70" s="117"/>
      <c r="J70" s="117"/>
    </row>
    <row r="71" spans="1:10" ht="14.1" customHeight="1">
      <c r="E71" s="453"/>
      <c r="F71" s="117"/>
      <c r="G71" s="117"/>
      <c r="H71" s="117"/>
      <c r="I71" s="117"/>
      <c r="J71" s="117"/>
    </row>
    <row r="72" spans="1:10" ht="14.1" customHeight="1">
      <c r="A72" s="1" t="s">
        <v>87</v>
      </c>
      <c r="B72" s="1"/>
      <c r="E72" s="490" t="s">
        <v>35</v>
      </c>
      <c r="F72" s="490"/>
      <c r="G72" s="490"/>
      <c r="H72" s="492" t="s">
        <v>36</v>
      </c>
      <c r="I72" s="492"/>
      <c r="J72" s="492"/>
    </row>
    <row r="73" spans="1:10" ht="14.1" customHeight="1">
      <c r="A73" s="61" t="s">
        <v>85</v>
      </c>
      <c r="E73" s="507" t="s">
        <v>352</v>
      </c>
      <c r="F73" s="491"/>
      <c r="G73" s="491"/>
      <c r="H73" s="489" t="s">
        <v>425</v>
      </c>
      <c r="I73" s="489"/>
      <c r="J73" s="489"/>
    </row>
  </sheetData>
  <mergeCells count="51">
    <mergeCell ref="B32:D32"/>
    <mergeCell ref="B65:D65"/>
    <mergeCell ref="A67:D67"/>
    <mergeCell ref="H72:J72"/>
    <mergeCell ref="B42:D42"/>
    <mergeCell ref="B44:D44"/>
    <mergeCell ref="B46:D46"/>
    <mergeCell ref="C43:D43"/>
    <mergeCell ref="C45:D45"/>
    <mergeCell ref="C47:D47"/>
    <mergeCell ref="C48:D48"/>
    <mergeCell ref="C50:D50"/>
    <mergeCell ref="C51:D51"/>
    <mergeCell ref="C53:D53"/>
    <mergeCell ref="C56:D56"/>
    <mergeCell ref="H73:J73"/>
    <mergeCell ref="B49:D49"/>
    <mergeCell ref="B52:D52"/>
    <mergeCell ref="B55:D55"/>
    <mergeCell ref="B59:D59"/>
    <mergeCell ref="A61:D61"/>
    <mergeCell ref="B62:D62"/>
    <mergeCell ref="C57:D57"/>
    <mergeCell ref="C58:D58"/>
    <mergeCell ref="C63:D63"/>
    <mergeCell ref="C64:D64"/>
    <mergeCell ref="E72:G72"/>
    <mergeCell ref="E73:G73"/>
    <mergeCell ref="C15:D15"/>
    <mergeCell ref="A3:J3"/>
    <mergeCell ref="A4:J4"/>
    <mergeCell ref="A6:D6"/>
    <mergeCell ref="G7:I7"/>
    <mergeCell ref="J7:J8"/>
    <mergeCell ref="E8:E9"/>
    <mergeCell ref="I8:I9"/>
    <mergeCell ref="A9:D9"/>
    <mergeCell ref="A10:D10"/>
    <mergeCell ref="A11:D11"/>
    <mergeCell ref="B12:D12"/>
    <mergeCell ref="C13:D13"/>
    <mergeCell ref="B14:D14"/>
    <mergeCell ref="C21:D21"/>
    <mergeCell ref="C22:D22"/>
    <mergeCell ref="C23:D23"/>
    <mergeCell ref="C31:D31"/>
    <mergeCell ref="C16:D16"/>
    <mergeCell ref="C17:D17"/>
    <mergeCell ref="C18:D18"/>
    <mergeCell ref="C19:D19"/>
    <mergeCell ref="C20:D20"/>
  </mergeCells>
  <pageMargins left="1.22" right="0.3" top="1" bottom="0.25" header="0.12" footer="0"/>
  <pageSetup paperSize="256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J73"/>
  <sheetViews>
    <sheetView topLeftCell="A49" workbookViewId="0">
      <selection activeCell="L55" sqref="L55"/>
    </sheetView>
  </sheetViews>
  <sheetFormatPr defaultRowHeight="14.1" customHeight="1"/>
  <cols>
    <col min="1" max="1" width="4.28515625" style="61" customWidth="1"/>
    <col min="2" max="2" width="3.7109375" style="61" customWidth="1"/>
    <col min="3" max="3" width="3.42578125" style="61" customWidth="1"/>
    <col min="4" max="4" width="38.7109375" style="61" customWidth="1"/>
    <col min="5" max="5" width="17.140625" style="61" customWidth="1"/>
    <col min="6" max="6" width="16.28515625" style="61" customWidth="1"/>
    <col min="7" max="7" width="16" style="61" customWidth="1"/>
    <col min="8" max="8" width="15.140625" style="61" customWidth="1"/>
    <col min="9" max="9" width="15.7109375" style="61" customWidth="1"/>
    <col min="10" max="10" width="16" style="61" customWidth="1"/>
    <col min="11" max="16384" width="9.140625" style="61"/>
  </cols>
  <sheetData>
    <row r="1" spans="1:10" ht="14.1" customHeight="1">
      <c r="J1" s="396" t="s">
        <v>308</v>
      </c>
    </row>
    <row r="2" spans="1:10" ht="14.1" customHeight="1">
      <c r="A2" s="61" t="s">
        <v>0</v>
      </c>
      <c r="J2" s="400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491" t="s">
        <v>100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61" t="s">
        <v>109</v>
      </c>
    </row>
    <row r="7" spans="1:10" ht="14.1" customHeight="1">
      <c r="A7" s="63"/>
      <c r="B7" s="44"/>
      <c r="C7" s="44"/>
      <c r="D7" s="64"/>
      <c r="E7" s="219"/>
      <c r="F7" s="219"/>
      <c r="G7" s="527" t="s">
        <v>21</v>
      </c>
      <c r="H7" s="527"/>
      <c r="I7" s="527"/>
      <c r="J7" s="528" t="s">
        <v>26</v>
      </c>
    </row>
    <row r="8" spans="1:10" ht="14.1" customHeight="1">
      <c r="A8" s="217"/>
      <c r="B8" s="214"/>
      <c r="C8" s="214"/>
      <c r="D8" s="218"/>
      <c r="E8" s="520" t="s">
        <v>18</v>
      </c>
      <c r="F8" s="220" t="s">
        <v>19</v>
      </c>
      <c r="G8" s="220" t="s">
        <v>22</v>
      </c>
      <c r="H8" s="220" t="s">
        <v>23</v>
      </c>
      <c r="I8" s="530" t="s">
        <v>24</v>
      </c>
      <c r="J8" s="529"/>
    </row>
    <row r="9" spans="1:10" ht="14.1" customHeight="1">
      <c r="A9" s="523" t="s">
        <v>2</v>
      </c>
      <c r="B9" s="509"/>
      <c r="C9" s="509"/>
      <c r="D9" s="524"/>
      <c r="E9" s="520"/>
      <c r="F9" s="220" t="s">
        <v>20</v>
      </c>
      <c r="G9" s="220" t="s">
        <v>20</v>
      </c>
      <c r="H9" s="220" t="s">
        <v>25</v>
      </c>
      <c r="I9" s="520"/>
      <c r="J9" s="220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67" t="s">
        <v>118</v>
      </c>
      <c r="F13" s="28">
        <v>1125666</v>
      </c>
      <c r="G13" s="28">
        <v>674806</v>
      </c>
      <c r="H13" s="28">
        <v>954314</v>
      </c>
      <c r="I13" s="28">
        <f>SUM(G13:H13)</f>
        <v>1629120</v>
      </c>
      <c r="J13" s="28">
        <v>1630488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SUM(F16:F23)</f>
        <v>294097</v>
      </c>
      <c r="G14" s="28">
        <f t="shared" ref="G14:J14" si="0">SUM(G16:G23)</f>
        <v>217627</v>
      </c>
      <c r="H14" s="28">
        <f t="shared" si="0"/>
        <v>283893</v>
      </c>
      <c r="I14" s="28">
        <f t="shared" si="0"/>
        <v>501520</v>
      </c>
      <c r="J14" s="28">
        <f t="shared" si="0"/>
        <v>506748</v>
      </c>
    </row>
    <row r="15" spans="1:10" ht="14.1" customHeight="1">
      <c r="A15" s="48"/>
      <c r="B15" s="47"/>
      <c r="C15" s="504" t="s">
        <v>6</v>
      </c>
      <c r="D15" s="497"/>
      <c r="E15" s="482" t="s">
        <v>119</v>
      </c>
      <c r="F15" s="28">
        <v>120000</v>
      </c>
      <c r="G15" s="28">
        <v>76000</v>
      </c>
      <c r="H15" s="28">
        <v>116000</v>
      </c>
      <c r="I15" s="28">
        <f t="shared" ref="I15:I23" si="1">SUM(G15:H15)</f>
        <v>192000</v>
      </c>
      <c r="J15" s="28">
        <v>192000</v>
      </c>
    </row>
    <row r="16" spans="1:10" ht="14.1" customHeight="1">
      <c r="A16" s="48"/>
      <c r="B16" s="47"/>
      <c r="C16" s="504" t="s">
        <v>183</v>
      </c>
      <c r="D16" s="497"/>
      <c r="E16" s="482" t="s">
        <v>198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4.1" customHeight="1">
      <c r="A17" s="48"/>
      <c r="B17" s="47"/>
      <c r="C17" s="504" t="s">
        <v>184</v>
      </c>
      <c r="D17" s="497"/>
      <c r="E17" s="482" t="s">
        <v>199</v>
      </c>
      <c r="F17" s="31">
        <v>67500</v>
      </c>
      <c r="G17" s="31">
        <v>33750</v>
      </c>
      <c r="H17" s="31">
        <v>33750</v>
      </c>
      <c r="I17" s="31">
        <f t="shared" si="1"/>
        <v>67500</v>
      </c>
      <c r="J17" s="31">
        <v>67500</v>
      </c>
    </row>
    <row r="18" spans="1:10" ht="14.1" customHeight="1">
      <c r="A18" s="48"/>
      <c r="B18" s="47"/>
      <c r="C18" s="504" t="s">
        <v>185</v>
      </c>
      <c r="D18" s="497"/>
      <c r="E18" s="482" t="s">
        <v>200</v>
      </c>
      <c r="F18" s="31">
        <v>25000</v>
      </c>
      <c r="G18" s="31">
        <v>25000</v>
      </c>
      <c r="H18" s="31">
        <v>15000</v>
      </c>
      <c r="I18" s="31">
        <f t="shared" si="1"/>
        <v>40000</v>
      </c>
      <c r="J18" s="31">
        <v>40000</v>
      </c>
    </row>
    <row r="19" spans="1:10" ht="14.1" customHeight="1">
      <c r="A19" s="48"/>
      <c r="B19" s="47"/>
      <c r="C19" s="504" t="s">
        <v>188</v>
      </c>
      <c r="D19" s="497"/>
      <c r="E19" s="482" t="s">
        <v>203</v>
      </c>
      <c r="F19" s="31">
        <v>10000</v>
      </c>
      <c r="G19" s="31">
        <v>10000</v>
      </c>
      <c r="H19" s="31">
        <v>0</v>
      </c>
      <c r="I19" s="31">
        <f t="shared" si="1"/>
        <v>10000</v>
      </c>
      <c r="J19" s="31">
        <v>0</v>
      </c>
    </row>
    <row r="20" spans="1:10" ht="14.1" customHeight="1">
      <c r="A20" s="48"/>
      <c r="B20" s="47"/>
      <c r="C20" s="504" t="s">
        <v>192</v>
      </c>
      <c r="D20" s="497"/>
      <c r="E20" s="482" t="s">
        <v>205</v>
      </c>
      <c r="F20" s="31">
        <v>5000</v>
      </c>
      <c r="G20" s="31">
        <v>0</v>
      </c>
      <c r="H20" s="31">
        <v>5000</v>
      </c>
      <c r="I20" s="31">
        <f t="shared" si="1"/>
        <v>5000</v>
      </c>
      <c r="J20" s="31">
        <v>0</v>
      </c>
    </row>
    <row r="21" spans="1:10" ht="14.1" customHeight="1">
      <c r="A21" s="48"/>
      <c r="B21" s="47"/>
      <c r="C21" s="504" t="s">
        <v>191</v>
      </c>
      <c r="D21" s="497"/>
      <c r="E21" s="482" t="s">
        <v>207</v>
      </c>
      <c r="F21" s="31">
        <v>94097</v>
      </c>
      <c r="G21" s="31">
        <v>0</v>
      </c>
      <c r="H21" s="31">
        <v>135760</v>
      </c>
      <c r="I21" s="31">
        <f t="shared" si="1"/>
        <v>135760</v>
      </c>
      <c r="J21" s="31">
        <v>135874</v>
      </c>
    </row>
    <row r="22" spans="1:10" ht="14.1" customHeight="1">
      <c r="A22" s="48"/>
      <c r="B22" s="47"/>
      <c r="C22" s="504" t="s">
        <v>322</v>
      </c>
      <c r="D22" s="497"/>
      <c r="E22" s="482" t="s">
        <v>207</v>
      </c>
      <c r="F22" s="31">
        <v>0</v>
      </c>
      <c r="G22" s="31">
        <v>102627</v>
      </c>
      <c r="H22" s="31">
        <v>33133</v>
      </c>
      <c r="I22" s="31">
        <f t="shared" si="1"/>
        <v>135760</v>
      </c>
      <c r="J22" s="31">
        <v>135874</v>
      </c>
    </row>
    <row r="23" spans="1:10" ht="14.1" customHeight="1">
      <c r="A23" s="48"/>
      <c r="B23" s="47"/>
      <c r="C23" s="504" t="s">
        <v>193</v>
      </c>
      <c r="D23" s="497"/>
      <c r="E23" s="482" t="s">
        <v>208</v>
      </c>
      <c r="F23" s="31">
        <v>25000</v>
      </c>
      <c r="G23" s="31">
        <v>12500</v>
      </c>
      <c r="H23" s="31">
        <v>27500</v>
      </c>
      <c r="I23" s="31">
        <f t="shared" si="1"/>
        <v>40000</v>
      </c>
      <c r="J23" s="31">
        <v>60000</v>
      </c>
    </row>
    <row r="24" spans="1:10" ht="14.1" customHeight="1">
      <c r="A24" s="48"/>
      <c r="B24" s="49" t="s">
        <v>97</v>
      </c>
      <c r="C24" s="49"/>
      <c r="D24" s="50"/>
      <c r="E24" s="149" t="s">
        <v>209</v>
      </c>
      <c r="F24" s="28">
        <f>SUM(F25:F28)</f>
        <v>176897.7</v>
      </c>
      <c r="G24" s="28">
        <f t="shared" ref="G24:J24" si="2">SUM(G25:G28)</f>
        <v>105332.95</v>
      </c>
      <c r="H24" s="28">
        <f t="shared" si="2"/>
        <v>151008.05000000002</v>
      </c>
      <c r="I24" s="28">
        <f t="shared" si="2"/>
        <v>256341</v>
      </c>
      <c r="J24" s="28">
        <f t="shared" si="2"/>
        <v>255642</v>
      </c>
    </row>
    <row r="25" spans="1:10" ht="14.1" customHeight="1">
      <c r="A25" s="48"/>
      <c r="B25" s="47"/>
      <c r="C25" s="265" t="s">
        <v>194</v>
      </c>
      <c r="D25" s="263"/>
      <c r="E25" s="149" t="s">
        <v>210</v>
      </c>
      <c r="F25" s="31">
        <v>135557.64000000001</v>
      </c>
      <c r="G25" s="31">
        <v>80976.72</v>
      </c>
      <c r="H25" s="31">
        <v>114525.28</v>
      </c>
      <c r="I25" s="18">
        <f>SUM(G25:H25)</f>
        <v>195502</v>
      </c>
      <c r="J25" s="18">
        <v>195662</v>
      </c>
    </row>
    <row r="26" spans="1:10" ht="14.1" customHeight="1">
      <c r="A26" s="48"/>
      <c r="B26" s="47"/>
      <c r="C26" s="265" t="s">
        <v>195</v>
      </c>
      <c r="D26" s="263"/>
      <c r="E26" s="149" t="s">
        <v>211</v>
      </c>
      <c r="F26" s="31">
        <v>22592.94</v>
      </c>
      <c r="G26" s="31">
        <v>13495.62</v>
      </c>
      <c r="H26" s="31">
        <v>19093.38</v>
      </c>
      <c r="I26" s="18">
        <f>SUM(G26:H26)</f>
        <v>32589</v>
      </c>
      <c r="J26" s="18">
        <v>32614</v>
      </c>
    </row>
    <row r="27" spans="1:10" ht="14.1" customHeight="1">
      <c r="A27" s="48"/>
      <c r="B27" s="47"/>
      <c r="C27" s="265" t="s">
        <v>196</v>
      </c>
      <c r="D27" s="263"/>
      <c r="E27" s="149" t="s">
        <v>215</v>
      </c>
      <c r="F27" s="31">
        <v>12900</v>
      </c>
      <c r="G27" s="31">
        <v>7312.5</v>
      </c>
      <c r="H27" s="31">
        <v>11737.5</v>
      </c>
      <c r="I27" s="18">
        <f>SUM(G27:H27)</f>
        <v>19050</v>
      </c>
      <c r="J27" s="18">
        <v>18150</v>
      </c>
    </row>
    <row r="28" spans="1:10" ht="14.1" customHeight="1">
      <c r="A28" s="48"/>
      <c r="B28" s="47"/>
      <c r="C28" s="265" t="s">
        <v>197</v>
      </c>
      <c r="D28" s="263"/>
      <c r="E28" s="149" t="s">
        <v>212</v>
      </c>
      <c r="F28" s="31">
        <v>5847.12</v>
      </c>
      <c r="G28" s="31">
        <v>3548.11</v>
      </c>
      <c r="H28" s="31">
        <v>5651.89</v>
      </c>
      <c r="I28" s="18">
        <f>SUM(G28:H28)</f>
        <v>9200</v>
      </c>
      <c r="J28" s="18">
        <v>9216</v>
      </c>
    </row>
    <row r="29" spans="1:10" ht="14.1" customHeight="1">
      <c r="A29" s="48"/>
      <c r="B29" s="264" t="s">
        <v>7</v>
      </c>
      <c r="C29" s="263"/>
      <c r="E29" s="149" t="s">
        <v>216</v>
      </c>
      <c r="F29" s="18"/>
      <c r="G29" s="18"/>
      <c r="H29" s="18"/>
      <c r="I29" s="18"/>
      <c r="J29" s="18"/>
    </row>
    <row r="30" spans="1:10" ht="14.1" customHeight="1">
      <c r="A30" s="48"/>
      <c r="B30" s="49"/>
      <c r="C30" s="266" t="s">
        <v>7</v>
      </c>
      <c r="D30" s="263"/>
      <c r="E30" s="149" t="s">
        <v>212</v>
      </c>
      <c r="F30" s="18"/>
      <c r="G30" s="18"/>
      <c r="H30" s="18"/>
      <c r="I30" s="18"/>
      <c r="J30" s="18"/>
    </row>
    <row r="31" spans="1:10" ht="14.1" customHeight="1">
      <c r="A31" s="48"/>
      <c r="B31" s="49"/>
      <c r="C31" s="495" t="s">
        <v>334</v>
      </c>
      <c r="D31" s="494"/>
      <c r="E31" s="149"/>
      <c r="F31" s="28">
        <v>93725</v>
      </c>
      <c r="G31" s="28">
        <v>0</v>
      </c>
      <c r="H31" s="28">
        <v>40000</v>
      </c>
      <c r="I31" s="28">
        <f>SUM(G31:H31)</f>
        <v>40000</v>
      </c>
      <c r="J31" s="28">
        <v>40000</v>
      </c>
    </row>
    <row r="32" spans="1:10" ht="14.1" customHeight="1">
      <c r="A32" s="48"/>
      <c r="B32" s="498" t="s">
        <v>135</v>
      </c>
      <c r="C32" s="498"/>
      <c r="D32" s="499"/>
      <c r="E32" s="220"/>
      <c r="F32" s="21">
        <f>SUM(F13,F14,F15,F24,F31)</f>
        <v>1810385.7</v>
      </c>
      <c r="G32" s="21">
        <f t="shared" ref="G32:J32" si="3">SUM(G13,G14,G15,G24,G31)</f>
        <v>1073765.95</v>
      </c>
      <c r="H32" s="21">
        <f t="shared" si="3"/>
        <v>1545215.05</v>
      </c>
      <c r="I32" s="21">
        <f t="shared" si="3"/>
        <v>2618981</v>
      </c>
      <c r="J32" s="21">
        <f t="shared" si="3"/>
        <v>2624878</v>
      </c>
    </row>
    <row r="33" spans="1:10" ht="14.1" customHeight="1">
      <c r="A33" s="376"/>
      <c r="B33" s="152"/>
      <c r="C33" s="152"/>
      <c r="D33" s="152"/>
      <c r="E33" s="44"/>
      <c r="F33" s="389"/>
      <c r="G33" s="389"/>
      <c r="H33" s="389"/>
      <c r="I33" s="389"/>
      <c r="J33" s="389"/>
    </row>
    <row r="34" spans="1:10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ht="14.1" customHeight="1">
      <c r="A39" s="378"/>
      <c r="B39" s="350"/>
      <c r="C39" s="350"/>
      <c r="D39" s="350"/>
      <c r="E39" s="353"/>
      <c r="F39" s="390"/>
      <c r="G39" s="390"/>
      <c r="H39" s="390"/>
      <c r="I39" s="390"/>
      <c r="J39" s="396" t="s">
        <v>304</v>
      </c>
    </row>
    <row r="40" spans="1:10" ht="14.1" customHeight="1">
      <c r="A40" s="15" t="s">
        <v>8</v>
      </c>
      <c r="B40" s="17"/>
      <c r="C40" s="29"/>
      <c r="D40" s="74"/>
      <c r="E40" s="73"/>
      <c r="F40" s="18"/>
      <c r="G40" s="18"/>
      <c r="H40" s="18"/>
      <c r="I40" s="18"/>
      <c r="J40" s="20"/>
    </row>
    <row r="41" spans="1:10" ht="14.1" customHeight="1">
      <c r="A41" s="15"/>
      <c r="B41" s="493" t="s">
        <v>9</v>
      </c>
      <c r="C41" s="504"/>
      <c r="D41" s="497"/>
      <c r="E41" s="149" t="s">
        <v>175</v>
      </c>
      <c r="F41" s="18"/>
      <c r="G41" s="18"/>
      <c r="H41" s="18"/>
      <c r="I41" s="18"/>
      <c r="J41" s="18"/>
    </row>
    <row r="42" spans="1:10" ht="14.1" customHeight="1">
      <c r="A42" s="15"/>
      <c r="B42" s="265"/>
      <c r="C42" s="493" t="s">
        <v>9</v>
      </c>
      <c r="D42" s="497"/>
      <c r="E42" s="149" t="s">
        <v>168</v>
      </c>
      <c r="F42" s="18">
        <v>53965</v>
      </c>
      <c r="G42" s="18">
        <v>20325</v>
      </c>
      <c r="H42" s="18">
        <v>39675</v>
      </c>
      <c r="I42" s="18">
        <f>SUM(G42:H42)</f>
        <v>60000</v>
      </c>
      <c r="J42" s="18">
        <v>70000</v>
      </c>
    </row>
    <row r="43" spans="1:10" ht="14.1" customHeight="1">
      <c r="A43" s="15"/>
      <c r="B43" s="493" t="s">
        <v>10</v>
      </c>
      <c r="C43" s="504"/>
      <c r="D43" s="497"/>
      <c r="E43" s="149" t="s">
        <v>176</v>
      </c>
      <c r="F43" s="18"/>
      <c r="G43" s="18"/>
      <c r="H43" s="18"/>
      <c r="I43" s="18"/>
      <c r="J43" s="18"/>
    </row>
    <row r="44" spans="1:10" ht="14.1" customHeight="1">
      <c r="A44" s="15"/>
      <c r="B44" s="265"/>
      <c r="C44" s="493" t="s">
        <v>61</v>
      </c>
      <c r="D44" s="497"/>
      <c r="E44" s="149" t="s">
        <v>169</v>
      </c>
      <c r="F44" s="18">
        <v>27429.58</v>
      </c>
      <c r="G44" s="18">
        <v>0</v>
      </c>
      <c r="H44" s="18">
        <v>60000</v>
      </c>
      <c r="I44" s="18">
        <f>SUM(G44:H44)</f>
        <v>60000</v>
      </c>
      <c r="J44" s="18">
        <v>70000</v>
      </c>
    </row>
    <row r="45" spans="1:10" ht="14.1" customHeight="1">
      <c r="A45" s="15"/>
      <c r="B45" s="493" t="s">
        <v>11</v>
      </c>
      <c r="C45" s="504"/>
      <c r="D45" s="497"/>
      <c r="E45" s="149" t="s">
        <v>177</v>
      </c>
      <c r="F45" s="18"/>
      <c r="G45" s="18"/>
      <c r="H45" s="18"/>
      <c r="I45" s="18"/>
      <c r="J45" s="18"/>
    </row>
    <row r="46" spans="1:10" ht="14.1" customHeight="1">
      <c r="A46" s="15"/>
      <c r="B46" s="265"/>
      <c r="C46" s="493" t="s">
        <v>38</v>
      </c>
      <c r="D46" s="497"/>
      <c r="E46" s="149" t="s">
        <v>170</v>
      </c>
      <c r="F46" s="18">
        <v>55024.75</v>
      </c>
      <c r="G46" s="18">
        <v>27830.83</v>
      </c>
      <c r="H46" s="18">
        <v>2169.17</v>
      </c>
      <c r="I46" s="18">
        <f>SUM(G46:H46)</f>
        <v>30000</v>
      </c>
      <c r="J46" s="18">
        <v>30000</v>
      </c>
    </row>
    <row r="47" spans="1:10" ht="14.1" customHeight="1">
      <c r="A47" s="15"/>
      <c r="B47" s="493" t="s">
        <v>113</v>
      </c>
      <c r="C47" s="504"/>
      <c r="D47" s="497"/>
      <c r="E47" s="149" t="s">
        <v>179</v>
      </c>
      <c r="F47" s="18"/>
      <c r="G47" s="18"/>
      <c r="H47" s="18"/>
      <c r="I47" s="18"/>
      <c r="J47" s="18"/>
    </row>
    <row r="48" spans="1:10" ht="14.1" customHeight="1">
      <c r="A48" s="15"/>
      <c r="B48" s="265"/>
      <c r="C48" s="493" t="s">
        <v>148</v>
      </c>
      <c r="D48" s="497"/>
      <c r="E48" s="149" t="s">
        <v>173</v>
      </c>
      <c r="F48" s="31">
        <v>19751.330000000002</v>
      </c>
      <c r="G48" s="31">
        <v>13480</v>
      </c>
      <c r="H48" s="31">
        <v>8120</v>
      </c>
      <c r="I48" s="31">
        <f>SUM(G48:H48)</f>
        <v>21600</v>
      </c>
      <c r="J48" s="31">
        <v>30000</v>
      </c>
    </row>
    <row r="49" spans="1:10" s="1" customFormat="1" ht="14.1" customHeight="1">
      <c r="A49" s="15"/>
      <c r="B49" s="498" t="s">
        <v>71</v>
      </c>
      <c r="C49" s="498"/>
      <c r="D49" s="499"/>
      <c r="E49" s="448" t="s">
        <v>221</v>
      </c>
      <c r="F49" s="28">
        <f>SUM(F50:F51)</f>
        <v>309372</v>
      </c>
      <c r="G49" s="28">
        <f t="shared" ref="G49:H49" si="4">SUM(G50:G51)</f>
        <v>240449</v>
      </c>
      <c r="H49" s="28">
        <f t="shared" si="4"/>
        <v>126701</v>
      </c>
      <c r="I49" s="28">
        <f>SUM(G49:H49)</f>
        <v>367150</v>
      </c>
      <c r="J49" s="28">
        <f>SUM(J50:J52)</f>
        <v>700000</v>
      </c>
    </row>
    <row r="50" spans="1:10" ht="14.1" customHeight="1">
      <c r="A50" s="15"/>
      <c r="B50" s="265"/>
      <c r="C50" s="547" t="s">
        <v>265</v>
      </c>
      <c r="D50" s="546"/>
      <c r="E50" s="149" t="s">
        <v>253</v>
      </c>
      <c r="F50" s="31">
        <v>109372</v>
      </c>
      <c r="G50" s="31">
        <v>148982</v>
      </c>
      <c r="H50" s="31">
        <v>18168</v>
      </c>
      <c r="I50" s="31">
        <v>0</v>
      </c>
      <c r="J50" s="31">
        <v>150000</v>
      </c>
    </row>
    <row r="51" spans="1:10" ht="14.1" customHeight="1">
      <c r="A51" s="15"/>
      <c r="B51" s="265"/>
      <c r="C51" s="560" t="s">
        <v>262</v>
      </c>
      <c r="D51" s="561"/>
      <c r="E51" s="149" t="s">
        <v>222</v>
      </c>
      <c r="F51" s="31">
        <v>200000</v>
      </c>
      <c r="G51" s="31">
        <v>91467</v>
      </c>
      <c r="H51" s="31">
        <v>108533</v>
      </c>
      <c r="I51" s="31">
        <v>0</v>
      </c>
      <c r="J51" s="31">
        <v>300000</v>
      </c>
    </row>
    <row r="52" spans="1:10" ht="14.1" customHeight="1">
      <c r="A52" s="15"/>
      <c r="B52" s="326"/>
      <c r="C52" s="329" t="s">
        <v>154</v>
      </c>
      <c r="D52" s="325"/>
      <c r="E52" s="149" t="s">
        <v>223</v>
      </c>
      <c r="F52" s="31"/>
      <c r="G52" s="31"/>
      <c r="H52" s="31"/>
      <c r="I52" s="31"/>
      <c r="J52" s="31">
        <v>250000</v>
      </c>
    </row>
    <row r="53" spans="1:10" ht="14.1" customHeight="1">
      <c r="A53" s="56"/>
      <c r="B53" s="498" t="s">
        <v>136</v>
      </c>
      <c r="C53" s="498"/>
      <c r="D53" s="499"/>
      <c r="E53" s="220"/>
      <c r="F53" s="21">
        <f>SUM(F42,F44,F46,F48,F49)</f>
        <v>465542.66000000003</v>
      </c>
      <c r="G53" s="21">
        <f>SUM(G42,G44,G46,G48,G49)</f>
        <v>302084.83</v>
      </c>
      <c r="H53" s="21">
        <f>SUM(H42,H44,H46,H48,H49)</f>
        <v>236665.16999999998</v>
      </c>
      <c r="I53" s="21">
        <f>SUM(I42,I44,I46,I48,I49)</f>
        <v>538750</v>
      </c>
      <c r="J53" s="21">
        <f>SUM(J42,J44,J46,J48,J49)</f>
        <v>900000</v>
      </c>
    </row>
    <row r="54" spans="1:10" ht="14.1" customHeight="1">
      <c r="A54" s="503" t="s">
        <v>16</v>
      </c>
      <c r="B54" s="498"/>
      <c r="C54" s="498"/>
      <c r="D54" s="499"/>
      <c r="E54" s="220"/>
      <c r="F54" s="21"/>
      <c r="G54" s="21"/>
      <c r="H54" s="21"/>
      <c r="I54" s="21"/>
      <c r="J54" s="21"/>
    </row>
    <row r="55" spans="1:10" ht="14.1" customHeight="1">
      <c r="A55" s="56"/>
      <c r="B55" s="504" t="s">
        <v>133</v>
      </c>
      <c r="C55" s="504"/>
      <c r="D55" s="497"/>
      <c r="E55" s="149" t="s">
        <v>235</v>
      </c>
      <c r="F55" s="150"/>
      <c r="G55" s="150"/>
      <c r="H55" s="150"/>
      <c r="I55" s="150"/>
      <c r="J55" s="150"/>
    </row>
    <row r="56" spans="1:10" ht="14.1" customHeight="1">
      <c r="A56" s="56"/>
      <c r="B56" s="262"/>
      <c r="C56" s="493" t="s">
        <v>264</v>
      </c>
      <c r="D56" s="497"/>
      <c r="E56" s="149" t="s">
        <v>247</v>
      </c>
      <c r="F56" s="150">
        <v>0</v>
      </c>
      <c r="G56" s="150">
        <v>32850</v>
      </c>
      <c r="H56" s="150">
        <v>0</v>
      </c>
      <c r="I56" s="150">
        <f>SUM(G56:H56)</f>
        <v>32850</v>
      </c>
      <c r="J56" s="150">
        <v>0</v>
      </c>
    </row>
    <row r="57" spans="1:10" ht="14.1" customHeight="1">
      <c r="A57" s="56"/>
      <c r="B57" s="262"/>
      <c r="C57" s="545" t="s">
        <v>161</v>
      </c>
      <c r="D57" s="546"/>
      <c r="E57" s="149" t="s">
        <v>237</v>
      </c>
      <c r="F57" s="150">
        <f>SUM(F59:F60)</f>
        <v>94945</v>
      </c>
      <c r="G57" s="150">
        <f>SUM(G59:G60)</f>
        <v>0</v>
      </c>
      <c r="H57" s="150">
        <f>SUM(H59:H60)</f>
        <v>0</v>
      </c>
      <c r="I57" s="150">
        <f>SUM(G57:H57)</f>
        <v>0</v>
      </c>
      <c r="J57" s="150">
        <v>0</v>
      </c>
    </row>
    <row r="58" spans="1:10" ht="14.1" customHeight="1">
      <c r="A58" s="56"/>
      <c r="B58" s="262"/>
      <c r="C58" s="265"/>
      <c r="D58" s="275" t="s">
        <v>42</v>
      </c>
      <c r="E58" s="149" t="s">
        <v>408</v>
      </c>
      <c r="F58" s="150">
        <v>34995</v>
      </c>
      <c r="G58" s="150">
        <v>34995</v>
      </c>
      <c r="H58" s="150">
        <v>5</v>
      </c>
      <c r="I58" s="150">
        <v>0</v>
      </c>
      <c r="J58" s="150">
        <v>0</v>
      </c>
    </row>
    <row r="59" spans="1:10" ht="14.1" customHeight="1">
      <c r="A59" s="56"/>
      <c r="B59" s="262"/>
      <c r="C59" s="265"/>
      <c r="D59" s="199" t="s">
        <v>263</v>
      </c>
      <c r="E59" s="149" t="s">
        <v>370</v>
      </c>
      <c r="F59" s="150">
        <v>80000</v>
      </c>
      <c r="G59" s="150">
        <v>0</v>
      </c>
      <c r="H59" s="150">
        <v>0</v>
      </c>
      <c r="I59" s="150">
        <v>0</v>
      </c>
      <c r="J59" s="150">
        <v>0</v>
      </c>
    </row>
    <row r="60" spans="1:10" ht="14.1" customHeight="1">
      <c r="A60" s="56"/>
      <c r="B60" s="262"/>
      <c r="C60" s="265"/>
      <c r="D60" s="199" t="s">
        <v>43</v>
      </c>
      <c r="E60" s="149" t="s">
        <v>371</v>
      </c>
      <c r="F60" s="150">
        <v>14945</v>
      </c>
      <c r="G60" s="150">
        <v>0</v>
      </c>
      <c r="H60" s="150">
        <v>0</v>
      </c>
      <c r="I60" s="150">
        <v>0</v>
      </c>
      <c r="J60" s="150">
        <v>0</v>
      </c>
    </row>
    <row r="61" spans="1:10" ht="14.1" customHeight="1">
      <c r="A61" s="56"/>
      <c r="B61" s="324"/>
      <c r="D61" s="275" t="s">
        <v>417</v>
      </c>
      <c r="E61" s="149" t="s">
        <v>412</v>
      </c>
      <c r="F61" s="150">
        <v>0</v>
      </c>
      <c r="G61" s="150">
        <v>0</v>
      </c>
      <c r="H61" s="150">
        <v>0</v>
      </c>
      <c r="I61" s="150">
        <v>0</v>
      </c>
      <c r="J61" s="150">
        <v>10000</v>
      </c>
    </row>
    <row r="62" spans="1:10" ht="14.1" customHeight="1">
      <c r="A62" s="56"/>
      <c r="B62" s="324"/>
      <c r="C62" t="s">
        <v>298</v>
      </c>
      <c r="D62" s="275"/>
      <c r="E62" s="149" t="s">
        <v>299</v>
      </c>
      <c r="F62" s="254"/>
      <c r="G62" s="254"/>
      <c r="H62" s="254"/>
      <c r="I62" s="254"/>
      <c r="J62" s="150"/>
    </row>
    <row r="63" spans="1:10" ht="14.1" customHeight="1">
      <c r="A63" s="56"/>
      <c r="B63" s="324"/>
      <c r="C63"/>
      <c r="D63" s="275" t="s">
        <v>416</v>
      </c>
      <c r="E63" s="149" t="s">
        <v>375</v>
      </c>
      <c r="F63" s="254">
        <v>0</v>
      </c>
      <c r="G63" s="254">
        <v>0</v>
      </c>
      <c r="H63" s="254">
        <v>0</v>
      </c>
      <c r="I63" s="254">
        <v>0</v>
      </c>
      <c r="J63" s="150">
        <v>15000</v>
      </c>
    </row>
    <row r="64" spans="1:10" ht="14.1" customHeight="1">
      <c r="A64" s="56"/>
      <c r="B64" s="324"/>
      <c r="D64" s="275" t="s">
        <v>300</v>
      </c>
      <c r="E64" s="149" t="s">
        <v>376</v>
      </c>
      <c r="F64" s="254">
        <v>0</v>
      </c>
      <c r="G64" s="254">
        <v>0</v>
      </c>
      <c r="H64" s="254">
        <v>0</v>
      </c>
      <c r="I64" s="254">
        <v>0</v>
      </c>
      <c r="J64" s="150">
        <v>35000</v>
      </c>
    </row>
    <row r="65" spans="1:10" ht="14.1" customHeight="1">
      <c r="A65" s="56"/>
      <c r="B65" s="498" t="s">
        <v>137</v>
      </c>
      <c r="C65" s="498"/>
      <c r="D65" s="499"/>
      <c r="E65" s="220"/>
      <c r="F65" s="55">
        <f>SUM(F56,F57)</f>
        <v>94945</v>
      </c>
      <c r="G65" s="55">
        <f t="shared" ref="G65:I65" si="5">SUM(G56,G57)</f>
        <v>32850</v>
      </c>
      <c r="H65" s="55">
        <f t="shared" si="5"/>
        <v>0</v>
      </c>
      <c r="I65" s="55">
        <f t="shared" si="5"/>
        <v>32850</v>
      </c>
      <c r="J65" s="55">
        <f>SUM(J61:J64)</f>
        <v>60000</v>
      </c>
    </row>
    <row r="66" spans="1:10" ht="14.1" customHeight="1">
      <c r="A66" s="56"/>
      <c r="B66" s="207"/>
      <c r="C66" s="207"/>
      <c r="D66" s="208"/>
      <c r="E66" s="220"/>
      <c r="F66" s="55"/>
      <c r="G66" s="55"/>
      <c r="H66" s="55"/>
      <c r="I66" s="55"/>
      <c r="J66" s="55"/>
    </row>
    <row r="67" spans="1:10" ht="14.1" customHeight="1" thickBot="1">
      <c r="A67" s="500" t="s">
        <v>17</v>
      </c>
      <c r="B67" s="501"/>
      <c r="C67" s="501"/>
      <c r="D67" s="502"/>
      <c r="E67" s="46"/>
      <c r="F67" s="314">
        <f>SUM(F32,F53,F65)</f>
        <v>2370873.36</v>
      </c>
      <c r="G67" s="314">
        <f>SUM(G32,G53,G65)</f>
        <v>1408700.78</v>
      </c>
      <c r="H67" s="314">
        <f>SUM(H32,H53,H65)</f>
        <v>1781880.22</v>
      </c>
      <c r="I67" s="314">
        <f>SUM(I32,I53,I65)</f>
        <v>3190581</v>
      </c>
      <c r="J67" s="314">
        <f>SUM(J32,J53,J65)</f>
        <v>3584878</v>
      </c>
    </row>
    <row r="68" spans="1:10" ht="14.1" customHeight="1" thickTop="1">
      <c r="A68" s="207"/>
      <c r="B68" s="207"/>
      <c r="C68" s="207"/>
      <c r="D68" s="207"/>
      <c r="E68" s="214"/>
      <c r="F68" s="153"/>
      <c r="G68" s="153"/>
      <c r="H68" s="153"/>
      <c r="I68" s="153"/>
      <c r="J68" s="153"/>
    </row>
    <row r="69" spans="1:10" ht="14.1" customHeight="1">
      <c r="A69" s="61" t="s">
        <v>29</v>
      </c>
      <c r="E69" s="454" t="s">
        <v>31</v>
      </c>
      <c r="F69" s="117"/>
      <c r="G69" s="117"/>
      <c r="H69" s="117" t="s">
        <v>33</v>
      </c>
      <c r="I69" s="117"/>
      <c r="J69" s="117"/>
    </row>
    <row r="70" spans="1:10" ht="14.1" customHeight="1">
      <c r="E70" s="453"/>
      <c r="F70" s="117"/>
      <c r="G70" s="117"/>
      <c r="H70" s="117"/>
      <c r="I70" s="117"/>
      <c r="J70" s="117"/>
    </row>
    <row r="71" spans="1:10" ht="14.1" customHeight="1">
      <c r="E71" s="453"/>
      <c r="F71" s="117"/>
      <c r="G71" s="117"/>
      <c r="H71" s="117"/>
      <c r="I71" s="117"/>
      <c r="J71" s="117"/>
    </row>
    <row r="72" spans="1:10" ht="14.1" customHeight="1">
      <c r="A72" s="1" t="s">
        <v>88</v>
      </c>
      <c r="B72" s="1"/>
      <c r="E72" s="490" t="s">
        <v>35</v>
      </c>
      <c r="F72" s="490"/>
      <c r="G72" s="490"/>
      <c r="H72" s="492" t="s">
        <v>36</v>
      </c>
      <c r="I72" s="492"/>
      <c r="J72" s="492"/>
    </row>
    <row r="73" spans="1:10" ht="14.1" customHeight="1">
      <c r="A73" s="61" t="s">
        <v>89</v>
      </c>
      <c r="E73" s="507" t="s">
        <v>352</v>
      </c>
      <c r="F73" s="491"/>
      <c r="G73" s="491"/>
      <c r="H73" s="489" t="s">
        <v>425</v>
      </c>
      <c r="I73" s="489"/>
      <c r="J73" s="489"/>
    </row>
  </sheetData>
  <mergeCells count="45">
    <mergeCell ref="C56:D56"/>
    <mergeCell ref="A67:D67"/>
    <mergeCell ref="H72:J72"/>
    <mergeCell ref="B65:D65"/>
    <mergeCell ref="E72:G72"/>
    <mergeCell ref="H73:J73"/>
    <mergeCell ref="B12:D12"/>
    <mergeCell ref="C13:D13"/>
    <mergeCell ref="B14:D14"/>
    <mergeCell ref="C15:D15"/>
    <mergeCell ref="B32:D32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57:D57"/>
    <mergeCell ref="C48:D48"/>
    <mergeCell ref="C50:D50"/>
    <mergeCell ref="C51:D51"/>
    <mergeCell ref="B41:D41"/>
    <mergeCell ref="B43:D43"/>
    <mergeCell ref="B45:D45"/>
    <mergeCell ref="B47:D47"/>
    <mergeCell ref="B49:D49"/>
    <mergeCell ref="E73:G73"/>
    <mergeCell ref="A10:D10"/>
    <mergeCell ref="A11:D11"/>
    <mergeCell ref="A3:J3"/>
    <mergeCell ref="A4:J4"/>
    <mergeCell ref="G7:I7"/>
    <mergeCell ref="J7:J8"/>
    <mergeCell ref="E8:E9"/>
    <mergeCell ref="I8:I9"/>
    <mergeCell ref="A9:D9"/>
    <mergeCell ref="B53:D53"/>
    <mergeCell ref="A54:D54"/>
    <mergeCell ref="B55:D55"/>
    <mergeCell ref="C42:D42"/>
    <mergeCell ref="C44:D44"/>
    <mergeCell ref="C46:D46"/>
  </mergeCells>
  <pageMargins left="1.22" right="0.3" top="1" bottom="0.25" header="0" footer="0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37"/>
  <sheetViews>
    <sheetView topLeftCell="B10" workbookViewId="0">
      <selection activeCell="K25" sqref="K25"/>
    </sheetView>
  </sheetViews>
  <sheetFormatPr defaultRowHeight="14.1" customHeight="1"/>
  <cols>
    <col min="1" max="3" width="4.28515625" style="61" customWidth="1"/>
    <col min="4" max="4" width="44.28515625" style="61" customWidth="1"/>
    <col min="5" max="5" width="17.140625" style="61" customWidth="1"/>
    <col min="6" max="7" width="17.140625" style="32" customWidth="1"/>
    <col min="8" max="8" width="17.7109375" style="32" customWidth="1"/>
    <col min="9" max="9" width="17.28515625" style="32" customWidth="1"/>
    <col min="10" max="10" width="17.140625" style="32" customWidth="1"/>
    <col min="11" max="11" width="16.5703125" style="32" customWidth="1"/>
    <col min="12" max="16384" width="9.140625" style="61"/>
  </cols>
  <sheetData>
    <row r="1" spans="1:10" ht="14.1" customHeight="1">
      <c r="A1" s="61" t="s">
        <v>0</v>
      </c>
      <c r="J1" s="62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4.1" customHeight="1">
      <c r="A4" s="525" t="s">
        <v>102</v>
      </c>
      <c r="B4" s="525"/>
      <c r="C4" s="525"/>
      <c r="D4" s="525"/>
    </row>
    <row r="5" spans="1:10" ht="14.1" customHeight="1">
      <c r="A5" s="63"/>
      <c r="B5" s="44"/>
      <c r="C5" s="44"/>
      <c r="D5" s="64"/>
      <c r="E5" s="65"/>
      <c r="F5" s="123"/>
      <c r="G5" s="517" t="s">
        <v>21</v>
      </c>
      <c r="H5" s="517"/>
      <c r="I5" s="517"/>
      <c r="J5" s="518" t="s">
        <v>26</v>
      </c>
    </row>
    <row r="6" spans="1:10" ht="14.1" customHeight="1">
      <c r="A6" s="67"/>
      <c r="B6" s="59"/>
      <c r="C6" s="59"/>
      <c r="D6" s="60"/>
      <c r="E6" s="520" t="s">
        <v>18</v>
      </c>
      <c r="F6" s="124" t="s">
        <v>19</v>
      </c>
      <c r="G6" s="124" t="s">
        <v>22</v>
      </c>
      <c r="H6" s="124" t="s">
        <v>23</v>
      </c>
      <c r="I6" s="521" t="s">
        <v>24</v>
      </c>
      <c r="J6" s="519"/>
    </row>
    <row r="7" spans="1:10" ht="14.1" customHeight="1">
      <c r="A7" s="523" t="s">
        <v>2</v>
      </c>
      <c r="B7" s="509"/>
      <c r="C7" s="509"/>
      <c r="D7" s="524"/>
      <c r="E7" s="520"/>
      <c r="F7" s="124" t="s">
        <v>20</v>
      </c>
      <c r="G7" s="124" t="s">
        <v>20</v>
      </c>
      <c r="H7" s="124" t="s">
        <v>25</v>
      </c>
      <c r="I7" s="522"/>
      <c r="J7" s="124" t="s">
        <v>27</v>
      </c>
    </row>
    <row r="8" spans="1:10" ht="14.1" customHeight="1">
      <c r="A8" s="514">
        <v>1</v>
      </c>
      <c r="B8" s="515"/>
      <c r="C8" s="515"/>
      <c r="D8" s="516"/>
      <c r="E8" s="46">
        <v>2</v>
      </c>
      <c r="F8" s="69">
        <v>3</v>
      </c>
      <c r="G8" s="69">
        <v>4</v>
      </c>
      <c r="H8" s="69">
        <v>5</v>
      </c>
      <c r="I8" s="69">
        <v>6</v>
      </c>
      <c r="J8" s="69">
        <v>7</v>
      </c>
    </row>
    <row r="9" spans="1:10" ht="14.1" customHeight="1">
      <c r="A9" s="503" t="s">
        <v>99</v>
      </c>
      <c r="B9" s="498"/>
      <c r="C9" s="498"/>
      <c r="D9" s="499"/>
      <c r="E9" s="68"/>
      <c r="F9" s="124"/>
      <c r="G9" s="124"/>
      <c r="H9" s="124"/>
      <c r="I9" s="124"/>
      <c r="J9" s="124"/>
    </row>
    <row r="10" spans="1:10" ht="14.1" customHeight="1">
      <c r="A10" s="48"/>
      <c r="B10" s="504" t="s">
        <v>3</v>
      </c>
      <c r="C10" s="504"/>
      <c r="D10" s="497"/>
      <c r="E10" s="68"/>
      <c r="F10" s="124"/>
      <c r="G10" s="124"/>
      <c r="H10" s="124"/>
      <c r="I10" s="124"/>
      <c r="J10" s="124"/>
    </row>
    <row r="11" spans="1:10" ht="14.1" customHeight="1">
      <c r="A11" s="48"/>
      <c r="B11" s="49"/>
      <c r="C11" s="504" t="s">
        <v>4</v>
      </c>
      <c r="D11" s="497"/>
      <c r="E11" s="299" t="s">
        <v>118</v>
      </c>
      <c r="F11" s="124">
        <v>590208</v>
      </c>
      <c r="G11" s="124">
        <v>333306</v>
      </c>
      <c r="H11" s="124">
        <v>333834</v>
      </c>
      <c r="I11" s="124">
        <f>SUM(G11:H11)</f>
        <v>667140</v>
      </c>
      <c r="J11" s="124">
        <v>667140</v>
      </c>
    </row>
    <row r="12" spans="1:10" ht="14.1" customHeight="1">
      <c r="A12" s="48"/>
      <c r="B12" s="504" t="s">
        <v>5</v>
      </c>
      <c r="C12" s="504"/>
      <c r="D12" s="497"/>
      <c r="E12" s="149" t="s">
        <v>120</v>
      </c>
      <c r="F12" s="124">
        <v>213184</v>
      </c>
      <c r="G12" s="124">
        <v>142095</v>
      </c>
      <c r="H12" s="124">
        <v>128095</v>
      </c>
      <c r="I12" s="124">
        <f>SUM(G12:H12)</f>
        <v>270190</v>
      </c>
      <c r="J12" s="124">
        <v>271190</v>
      </c>
    </row>
    <row r="13" spans="1:10" ht="14.1" customHeight="1">
      <c r="A13" s="48"/>
      <c r="B13" s="47"/>
      <c r="C13" s="504" t="s">
        <v>6</v>
      </c>
      <c r="D13" s="497"/>
      <c r="E13" s="299" t="s">
        <v>119</v>
      </c>
      <c r="F13" s="124">
        <v>48000</v>
      </c>
      <c r="G13" s="124">
        <v>24000</v>
      </c>
      <c r="H13" s="124">
        <v>24000</v>
      </c>
      <c r="I13" s="124">
        <f>SUM(G13:H13)</f>
        <v>48000</v>
      </c>
      <c r="J13" s="124">
        <v>48000</v>
      </c>
    </row>
    <row r="14" spans="1:10" ht="14.1" customHeight="1">
      <c r="A14" s="48"/>
      <c r="B14" s="47"/>
      <c r="C14" s="504" t="s">
        <v>97</v>
      </c>
      <c r="D14" s="497"/>
      <c r="E14" s="149" t="s">
        <v>121</v>
      </c>
      <c r="F14" s="124">
        <v>91347.72</v>
      </c>
      <c r="G14" s="124">
        <v>51082.86</v>
      </c>
      <c r="H14" s="124">
        <v>52142.14</v>
      </c>
      <c r="I14" s="124">
        <f>SUM(G14:H14)</f>
        <v>103225</v>
      </c>
      <c r="J14" s="124">
        <v>102329</v>
      </c>
    </row>
    <row r="15" spans="1:10" ht="14.1" customHeight="1">
      <c r="A15" s="48"/>
      <c r="B15" s="49"/>
      <c r="C15" s="496" t="s">
        <v>7</v>
      </c>
      <c r="D15" s="497"/>
      <c r="E15" s="149" t="s">
        <v>122</v>
      </c>
      <c r="F15" s="18">
        <v>49184</v>
      </c>
      <c r="G15" s="18"/>
      <c r="H15" s="18">
        <v>10000</v>
      </c>
      <c r="I15" s="18">
        <f>SUM(G15:H15)</f>
        <v>10000</v>
      </c>
      <c r="J15" s="18">
        <v>10000</v>
      </c>
    </row>
    <row r="16" spans="1:10" ht="14.1" customHeight="1">
      <c r="A16" s="48"/>
      <c r="B16" s="54" t="s">
        <v>37</v>
      </c>
      <c r="C16" s="49"/>
      <c r="D16" s="47"/>
      <c r="E16" s="43"/>
      <c r="F16" s="21">
        <f>SUM(F11:F15)</f>
        <v>991923.72</v>
      </c>
      <c r="G16" s="21">
        <f>SUM(G11:G15)</f>
        <v>550483.86</v>
      </c>
      <c r="H16" s="21">
        <f>SUM(H11:H15)</f>
        <v>548071.14</v>
      </c>
      <c r="I16" s="21">
        <f>SUM(I11:I15)</f>
        <v>1098555</v>
      </c>
      <c r="J16" s="21">
        <f>SUM(J11:J15)</f>
        <v>1098659</v>
      </c>
    </row>
    <row r="17" spans="1:10" ht="14.1" customHeight="1">
      <c r="A17" s="48"/>
      <c r="B17" s="54"/>
      <c r="C17" s="49"/>
      <c r="D17" s="47"/>
      <c r="E17" s="147"/>
      <c r="F17" s="21"/>
      <c r="G17" s="21"/>
      <c r="H17" s="21"/>
      <c r="I17" s="21"/>
      <c r="J17" s="21"/>
    </row>
    <row r="18" spans="1:10" ht="14.1" customHeight="1">
      <c r="A18" s="15" t="s">
        <v>8</v>
      </c>
      <c r="B18" s="17"/>
      <c r="C18" s="29"/>
      <c r="D18" s="74"/>
      <c r="E18" s="43"/>
      <c r="F18" s="18"/>
      <c r="G18" s="18"/>
      <c r="H18" s="18"/>
      <c r="I18" s="18"/>
      <c r="J18" s="18"/>
    </row>
    <row r="19" spans="1:10" ht="14.1" customHeight="1">
      <c r="A19" s="15"/>
      <c r="B19" s="493" t="s">
        <v>9</v>
      </c>
      <c r="C19" s="504"/>
      <c r="D19" s="497"/>
      <c r="E19" s="149" t="s">
        <v>123</v>
      </c>
      <c r="F19" s="18">
        <v>34302.43</v>
      </c>
      <c r="G19" s="18">
        <v>35055</v>
      </c>
      <c r="H19" s="18">
        <v>21945</v>
      </c>
      <c r="I19" s="18">
        <f>SUM(G19:H19)</f>
        <v>57000</v>
      </c>
      <c r="J19" s="18">
        <v>50000</v>
      </c>
    </row>
    <row r="20" spans="1:10" ht="14.1" customHeight="1">
      <c r="A20" s="15"/>
      <c r="B20" s="493" t="s">
        <v>10</v>
      </c>
      <c r="C20" s="504"/>
      <c r="D20" s="497"/>
      <c r="E20" s="149" t="s">
        <v>124</v>
      </c>
      <c r="F20" s="18">
        <v>92139</v>
      </c>
      <c r="G20" s="18">
        <v>6880</v>
      </c>
      <c r="H20" s="18">
        <v>28120</v>
      </c>
      <c r="I20" s="18">
        <f t="shared" ref="I20:I24" si="0">SUM(G20:H20)</f>
        <v>35000</v>
      </c>
      <c r="J20" s="18">
        <v>35000</v>
      </c>
    </row>
    <row r="21" spans="1:10" ht="14.1" customHeight="1">
      <c r="A21" s="15"/>
      <c r="B21" s="493" t="s">
        <v>11</v>
      </c>
      <c r="C21" s="504"/>
      <c r="D21" s="497"/>
      <c r="E21" s="149" t="s">
        <v>125</v>
      </c>
      <c r="F21" s="18">
        <v>15272.73</v>
      </c>
      <c r="G21" s="18">
        <v>20582.689999999999</v>
      </c>
      <c r="H21" s="18">
        <v>32567.31</v>
      </c>
      <c r="I21" s="18">
        <f t="shared" si="0"/>
        <v>53150</v>
      </c>
      <c r="J21" s="18">
        <v>80000</v>
      </c>
    </row>
    <row r="22" spans="1:10" ht="14.1" customHeight="1">
      <c r="A22" s="15"/>
      <c r="B22" s="493" t="s">
        <v>113</v>
      </c>
      <c r="C22" s="504"/>
      <c r="D22" s="497"/>
      <c r="E22" s="149" t="s">
        <v>127</v>
      </c>
      <c r="F22" s="18">
        <v>48012.77</v>
      </c>
      <c r="G22" s="18">
        <v>23301.360000000001</v>
      </c>
      <c r="H22" s="18">
        <v>19898.64</v>
      </c>
      <c r="I22" s="18">
        <f t="shared" si="0"/>
        <v>43200</v>
      </c>
      <c r="J22" s="18">
        <v>43200</v>
      </c>
    </row>
    <row r="23" spans="1:10" ht="14.1" customHeight="1">
      <c r="A23" s="15"/>
      <c r="B23" s="297" t="s">
        <v>14</v>
      </c>
      <c r="C23" s="296"/>
      <c r="D23" s="298"/>
      <c r="E23" s="149" t="s">
        <v>130</v>
      </c>
      <c r="F23" s="18">
        <v>0</v>
      </c>
      <c r="G23" s="18">
        <v>0</v>
      </c>
      <c r="H23" s="18">
        <v>0</v>
      </c>
      <c r="I23" s="18">
        <v>0</v>
      </c>
      <c r="J23" s="18">
        <v>6000</v>
      </c>
    </row>
    <row r="24" spans="1:10" ht="14.1" customHeight="1">
      <c r="A24" s="15"/>
      <c r="B24" s="495" t="s">
        <v>93</v>
      </c>
      <c r="C24" s="496"/>
      <c r="D24" s="497"/>
      <c r="E24" s="149" t="s">
        <v>128</v>
      </c>
      <c r="F24" s="18"/>
      <c r="G24" s="18">
        <v>3000</v>
      </c>
      <c r="H24" s="18">
        <v>5850</v>
      </c>
      <c r="I24" s="18">
        <f t="shared" si="0"/>
        <v>8850</v>
      </c>
      <c r="J24" s="18">
        <v>21000</v>
      </c>
    </row>
    <row r="25" spans="1:10" ht="14.1" customHeight="1">
      <c r="A25" s="15"/>
      <c r="B25" s="17" t="s">
        <v>63</v>
      </c>
      <c r="C25" s="29"/>
      <c r="D25" s="74"/>
      <c r="E25" s="116"/>
      <c r="F25" s="21">
        <f>SUM(F19:F24)</f>
        <v>189726.93</v>
      </c>
      <c r="G25" s="21">
        <f>SUM(G19:G24)</f>
        <v>88819.05</v>
      </c>
      <c r="H25" s="21">
        <f>SUM(H19:H24)</f>
        <v>108380.95</v>
      </c>
      <c r="I25" s="21">
        <f>SUM(I19:I24)</f>
        <v>197200</v>
      </c>
      <c r="J25" s="21">
        <f>SUM(J19:J24)</f>
        <v>235200</v>
      </c>
    </row>
    <row r="26" spans="1:10" ht="14.1" customHeight="1">
      <c r="A26" s="15" t="s">
        <v>16</v>
      </c>
      <c r="B26" s="17"/>
      <c r="C26" s="29"/>
      <c r="D26" s="74"/>
      <c r="E26" s="73"/>
      <c r="F26" s="18"/>
      <c r="G26" s="18"/>
      <c r="H26" s="18"/>
      <c r="I26" s="18"/>
      <c r="J26" s="18"/>
    </row>
    <row r="27" spans="1:10" ht="14.1" customHeight="1">
      <c r="A27" s="15"/>
      <c r="B27" s="504" t="s">
        <v>133</v>
      </c>
      <c r="C27" s="504"/>
      <c r="D27" s="497"/>
      <c r="E27" s="301" t="s">
        <v>235</v>
      </c>
      <c r="F27" s="18">
        <v>50000</v>
      </c>
      <c r="G27" s="18">
        <v>0</v>
      </c>
      <c r="H27" s="18">
        <v>70000</v>
      </c>
      <c r="I27" s="18">
        <v>70000</v>
      </c>
      <c r="J27" s="18">
        <v>12000</v>
      </c>
    </row>
    <row r="28" spans="1:10" ht="14.1" customHeight="1">
      <c r="A28" s="15"/>
      <c r="B28" s="297" t="s">
        <v>165</v>
      </c>
      <c r="C28" s="296"/>
      <c r="D28" s="298"/>
      <c r="E28" s="301" t="s">
        <v>238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</row>
    <row r="29" spans="1:10" ht="14.1" customHeight="1">
      <c r="A29" s="15"/>
      <c r="B29" s="297" t="s">
        <v>280</v>
      </c>
      <c r="C29" s="296"/>
      <c r="D29" s="298"/>
      <c r="E29" s="301" t="s">
        <v>239</v>
      </c>
      <c r="F29" s="18">
        <v>30000</v>
      </c>
      <c r="G29" s="18">
        <v>0</v>
      </c>
      <c r="H29" s="18">
        <v>0</v>
      </c>
      <c r="I29" s="18">
        <v>0</v>
      </c>
      <c r="J29" s="18">
        <v>0</v>
      </c>
    </row>
    <row r="30" spans="1:10" ht="14.1" customHeight="1">
      <c r="A30" s="72"/>
      <c r="B30" s="19" t="s">
        <v>47</v>
      </c>
      <c r="D30" s="74"/>
      <c r="E30" s="73"/>
      <c r="F30" s="21">
        <f>SUM(F27:F29)</f>
        <v>80000</v>
      </c>
      <c r="G30" s="18">
        <v>0</v>
      </c>
      <c r="H30" s="21">
        <f>SUM(H27:H29)</f>
        <v>70000</v>
      </c>
      <c r="I30" s="21">
        <f>SUM(I27:I29)</f>
        <v>70000</v>
      </c>
      <c r="J30" s="21">
        <f>SUM(J27:J29)</f>
        <v>12000</v>
      </c>
    </row>
    <row r="31" spans="1:10" ht="14.1" customHeight="1">
      <c r="A31" s="12" t="s">
        <v>17</v>
      </c>
      <c r="B31" s="84"/>
      <c r="C31" s="76"/>
      <c r="D31" s="77"/>
      <c r="E31" s="85"/>
      <c r="F31" s="313">
        <f>SUM(F16,F25,F30)</f>
        <v>1261650.6499999999</v>
      </c>
      <c r="G31" s="313">
        <f>SUM(G16,G25,G30)</f>
        <v>639302.91</v>
      </c>
      <c r="H31" s="313">
        <f>SUM(H16,H25,H30)</f>
        <v>726452.09</v>
      </c>
      <c r="I31" s="313">
        <f>SUM(I16,I25,I30)</f>
        <v>1365755</v>
      </c>
      <c r="J31" s="313">
        <f>SUM(J16,J25,J30)</f>
        <v>1345859</v>
      </c>
    </row>
    <row r="33" spans="1:10" ht="14.1" customHeight="1">
      <c r="A33" s="61" t="s">
        <v>29</v>
      </c>
      <c r="E33" s="61" t="s">
        <v>31</v>
      </c>
      <c r="H33" s="122" t="s">
        <v>33</v>
      </c>
    </row>
    <row r="36" spans="1:10" ht="14.1" customHeight="1">
      <c r="A36" s="1" t="s">
        <v>76</v>
      </c>
      <c r="B36" s="1"/>
      <c r="E36" s="490" t="s">
        <v>35</v>
      </c>
      <c r="F36" s="490"/>
      <c r="H36" s="492" t="s">
        <v>36</v>
      </c>
      <c r="I36" s="492"/>
      <c r="J36" s="492"/>
    </row>
    <row r="37" spans="1:10" ht="14.1" customHeight="1">
      <c r="A37" s="61" t="s">
        <v>77</v>
      </c>
      <c r="E37" s="491" t="s">
        <v>32</v>
      </c>
      <c r="F37" s="491"/>
      <c r="H37" s="489" t="s">
        <v>34</v>
      </c>
      <c r="I37" s="489"/>
      <c r="J37" s="489"/>
    </row>
  </sheetData>
  <mergeCells count="26">
    <mergeCell ref="B21:D21"/>
    <mergeCell ref="B22:D22"/>
    <mergeCell ref="B24:D24"/>
    <mergeCell ref="A2:J2"/>
    <mergeCell ref="A3:J3"/>
    <mergeCell ref="G5:I5"/>
    <mergeCell ref="J5:J6"/>
    <mergeCell ref="E6:E7"/>
    <mergeCell ref="I6:I7"/>
    <mergeCell ref="A7:D7"/>
    <mergeCell ref="A4:D4"/>
    <mergeCell ref="C13:D13"/>
    <mergeCell ref="C14:D14"/>
    <mergeCell ref="C15:D15"/>
    <mergeCell ref="B19:D19"/>
    <mergeCell ref="B20:D20"/>
    <mergeCell ref="A8:D8"/>
    <mergeCell ref="A9:D9"/>
    <mergeCell ref="B10:D10"/>
    <mergeCell ref="C11:D11"/>
    <mergeCell ref="B12:D12"/>
    <mergeCell ref="B27:D27"/>
    <mergeCell ref="E36:F36"/>
    <mergeCell ref="E37:F37"/>
    <mergeCell ref="H36:J36"/>
    <mergeCell ref="H37:J37"/>
  </mergeCells>
  <pageMargins left="1" right="0.25" top="0.74" bottom="0.11" header="0" footer="0"/>
  <pageSetup paperSize="256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J48"/>
  <sheetViews>
    <sheetView topLeftCell="A34" workbookViewId="0">
      <selection activeCell="G48" sqref="G48"/>
    </sheetView>
  </sheetViews>
  <sheetFormatPr defaultRowHeight="14.1" customHeight="1"/>
  <cols>
    <col min="1" max="1" width="3.85546875" style="61" customWidth="1"/>
    <col min="2" max="2" width="2.5703125" style="61" customWidth="1"/>
    <col min="3" max="3" width="2.42578125" style="61" customWidth="1"/>
    <col min="4" max="4" width="42.5703125" style="61" customWidth="1"/>
    <col min="5" max="7" width="15.5703125" style="61" customWidth="1"/>
    <col min="8" max="8" width="15.7109375" style="61" customWidth="1"/>
    <col min="9" max="9" width="16.140625" style="61" customWidth="1"/>
    <col min="10" max="10" width="15.5703125" style="61" customWidth="1"/>
    <col min="11" max="16384" width="9.140625" style="61"/>
  </cols>
  <sheetData>
    <row r="1" spans="1:10" ht="12.75" customHeight="1">
      <c r="A1" s="61" t="s">
        <v>0</v>
      </c>
      <c r="J1" s="34" t="s">
        <v>28</v>
      </c>
    </row>
    <row r="2" spans="1:10" ht="12.75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12.75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2.75" customHeight="1">
      <c r="A4" t="s">
        <v>426</v>
      </c>
    </row>
    <row r="5" spans="1:10" ht="12.75" customHeight="1">
      <c r="A5" s="63"/>
      <c r="B5" s="44"/>
      <c r="C5" s="44"/>
      <c r="D5" s="64"/>
      <c r="E5" s="219"/>
      <c r="F5" s="219"/>
      <c r="G5" s="527" t="s">
        <v>21</v>
      </c>
      <c r="H5" s="527"/>
      <c r="I5" s="527"/>
      <c r="J5" s="528" t="s">
        <v>26</v>
      </c>
    </row>
    <row r="6" spans="1:10" ht="12.75" customHeight="1">
      <c r="A6" s="217"/>
      <c r="B6" s="214"/>
      <c r="C6" s="214"/>
      <c r="D6" s="218"/>
      <c r="E6" s="520" t="s">
        <v>18</v>
      </c>
      <c r="F6" s="220" t="s">
        <v>19</v>
      </c>
      <c r="G6" s="220" t="s">
        <v>22</v>
      </c>
      <c r="H6" s="220" t="s">
        <v>23</v>
      </c>
      <c r="I6" s="530" t="s">
        <v>24</v>
      </c>
      <c r="J6" s="529"/>
    </row>
    <row r="7" spans="1:10" ht="12.75" customHeight="1">
      <c r="A7" s="523" t="s">
        <v>2</v>
      </c>
      <c r="B7" s="509"/>
      <c r="C7" s="509"/>
      <c r="D7" s="524"/>
      <c r="E7" s="520"/>
      <c r="F7" s="220" t="s">
        <v>20</v>
      </c>
      <c r="G7" s="220" t="s">
        <v>20</v>
      </c>
      <c r="H7" s="220" t="s">
        <v>25</v>
      </c>
      <c r="I7" s="520"/>
      <c r="J7" s="220" t="s">
        <v>27</v>
      </c>
    </row>
    <row r="8" spans="1:10" ht="12.75" customHeight="1">
      <c r="A8" s="514">
        <v>1</v>
      </c>
      <c r="B8" s="515"/>
      <c r="C8" s="515"/>
      <c r="D8" s="516"/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</row>
    <row r="9" spans="1:10" ht="12.75" customHeight="1">
      <c r="A9" s="503" t="s">
        <v>99</v>
      </c>
      <c r="B9" s="498"/>
      <c r="C9" s="498"/>
      <c r="D9" s="499"/>
      <c r="E9" s="224"/>
      <c r="F9" s="20"/>
      <c r="G9" s="20"/>
      <c r="H9" s="20"/>
      <c r="I9" s="20"/>
      <c r="J9" s="20"/>
    </row>
    <row r="10" spans="1:10" ht="12.75" customHeight="1">
      <c r="A10" s="48"/>
      <c r="B10" s="269" t="s">
        <v>3</v>
      </c>
      <c r="C10" s="269"/>
      <c r="D10" s="273"/>
      <c r="E10" s="149" t="s">
        <v>213</v>
      </c>
      <c r="F10" s="18"/>
      <c r="G10" s="18"/>
      <c r="H10" s="18"/>
      <c r="I10" s="18"/>
      <c r="J10" s="18"/>
    </row>
    <row r="11" spans="1:10" ht="12.75" customHeight="1">
      <c r="A11" s="48"/>
      <c r="B11" s="49"/>
      <c r="C11" s="269" t="s">
        <v>4</v>
      </c>
      <c r="D11" s="273"/>
      <c r="E11" s="274" t="s">
        <v>118</v>
      </c>
      <c r="F11" s="28">
        <v>1284690</v>
      </c>
      <c r="G11" s="28">
        <v>672302</v>
      </c>
      <c r="H11" s="28">
        <v>760270</v>
      </c>
      <c r="I11" s="28">
        <f>SUM(G11:H11)</f>
        <v>1432572</v>
      </c>
      <c r="J11" s="28">
        <v>1534860</v>
      </c>
    </row>
    <row r="12" spans="1:10" ht="12.75" customHeight="1">
      <c r="A12" s="48"/>
      <c r="B12" s="269" t="s">
        <v>5</v>
      </c>
      <c r="C12" s="269"/>
      <c r="D12" s="273"/>
      <c r="E12" s="149" t="s">
        <v>214</v>
      </c>
      <c r="F12" s="28">
        <f>SUM(F14:F19)</f>
        <v>280030</v>
      </c>
      <c r="G12" s="28">
        <f t="shared" ref="G12:J12" si="0">SUM(G14:G19)</f>
        <v>255272</v>
      </c>
      <c r="H12" s="28">
        <f t="shared" si="0"/>
        <v>171490</v>
      </c>
      <c r="I12" s="28">
        <f t="shared" si="0"/>
        <v>426762</v>
      </c>
      <c r="J12" s="28">
        <f t="shared" si="0"/>
        <v>475810</v>
      </c>
    </row>
    <row r="13" spans="1:10" ht="12.75" customHeight="1">
      <c r="A13" s="48"/>
      <c r="B13" s="47"/>
      <c r="C13" s="469" t="s">
        <v>6</v>
      </c>
      <c r="D13" s="470"/>
      <c r="E13" s="473" t="s">
        <v>119</v>
      </c>
      <c r="F13" s="28">
        <v>336000</v>
      </c>
      <c r="G13" s="28">
        <v>168000</v>
      </c>
      <c r="H13" s="28">
        <v>192000</v>
      </c>
      <c r="I13" s="28">
        <f t="shared" ref="I13:I19" si="1">SUM(G13:H13)</f>
        <v>360000</v>
      </c>
      <c r="J13" s="28">
        <v>384000</v>
      </c>
    </row>
    <row r="14" spans="1:10" ht="12.75" customHeight="1">
      <c r="A14" s="48"/>
      <c r="B14" s="47"/>
      <c r="C14" s="469" t="s">
        <v>185</v>
      </c>
      <c r="D14" s="470"/>
      <c r="E14" s="473" t="s">
        <v>200</v>
      </c>
      <c r="F14" s="31">
        <v>70000</v>
      </c>
      <c r="G14" s="31">
        <v>70000</v>
      </c>
      <c r="H14" s="31">
        <v>5000</v>
      </c>
      <c r="I14" s="31">
        <f t="shared" si="1"/>
        <v>75000</v>
      </c>
      <c r="J14" s="31">
        <v>80000</v>
      </c>
    </row>
    <row r="15" spans="1:10" ht="12.75" customHeight="1">
      <c r="A15" s="48"/>
      <c r="B15" s="47"/>
      <c r="C15" s="469" t="s">
        <v>188</v>
      </c>
      <c r="D15" s="470"/>
      <c r="E15" s="473" t="s">
        <v>203</v>
      </c>
      <c r="F15" s="31">
        <v>28000</v>
      </c>
      <c r="G15" s="31">
        <v>28000</v>
      </c>
      <c r="H15" s="31">
        <v>0</v>
      </c>
      <c r="I15" s="31">
        <f t="shared" si="1"/>
        <v>28000</v>
      </c>
      <c r="J15" s="31">
        <v>0</v>
      </c>
    </row>
    <row r="16" spans="1:10" ht="12.75" customHeight="1">
      <c r="A16" s="48"/>
      <c r="B16" s="47"/>
      <c r="C16" s="469" t="s">
        <v>192</v>
      </c>
      <c r="D16" s="470"/>
      <c r="E16" s="473" t="s">
        <v>205</v>
      </c>
      <c r="F16" s="31">
        <v>5000</v>
      </c>
      <c r="G16" s="31">
        <v>10000</v>
      </c>
      <c r="H16" s="31">
        <v>0</v>
      </c>
      <c r="I16" s="31">
        <f t="shared" si="1"/>
        <v>10000</v>
      </c>
      <c r="J16" s="31">
        <v>20000</v>
      </c>
    </row>
    <row r="17" spans="1:10" ht="12.75" customHeight="1">
      <c r="A17" s="48"/>
      <c r="B17" s="47"/>
      <c r="C17" s="469" t="s">
        <v>191</v>
      </c>
      <c r="D17" s="470"/>
      <c r="E17" s="473" t="s">
        <v>207</v>
      </c>
      <c r="F17" s="31">
        <v>107030</v>
      </c>
      <c r="G17" s="31">
        <v>0</v>
      </c>
      <c r="H17" s="31">
        <v>119381</v>
      </c>
      <c r="I17" s="31">
        <f t="shared" si="1"/>
        <v>119381</v>
      </c>
      <c r="J17" s="31">
        <v>127905</v>
      </c>
    </row>
    <row r="18" spans="1:10" ht="12.75" customHeight="1">
      <c r="A18" s="48"/>
      <c r="B18" s="47"/>
      <c r="C18" s="469" t="s">
        <v>322</v>
      </c>
      <c r="D18" s="470"/>
      <c r="E18" s="473" t="s">
        <v>207</v>
      </c>
      <c r="F18" s="31">
        <v>0</v>
      </c>
      <c r="G18" s="31">
        <v>112272</v>
      </c>
      <c r="H18" s="31">
        <v>7109</v>
      </c>
      <c r="I18" s="31">
        <f t="shared" si="1"/>
        <v>119381</v>
      </c>
      <c r="J18" s="31">
        <v>127905</v>
      </c>
    </row>
    <row r="19" spans="1:10" ht="12.75" customHeight="1">
      <c r="A19" s="48"/>
      <c r="B19" s="47"/>
      <c r="C19" s="469" t="s">
        <v>193</v>
      </c>
      <c r="D19" s="470"/>
      <c r="E19" s="473" t="s">
        <v>208</v>
      </c>
      <c r="F19" s="31">
        <v>70000</v>
      </c>
      <c r="G19" s="31">
        <v>35000</v>
      </c>
      <c r="H19" s="31">
        <v>40000</v>
      </c>
      <c r="I19" s="31">
        <f t="shared" si="1"/>
        <v>75000</v>
      </c>
      <c r="J19" s="31">
        <v>120000</v>
      </c>
    </row>
    <row r="20" spans="1:10" ht="12.75" customHeight="1">
      <c r="A20" s="48"/>
      <c r="B20" s="49" t="s">
        <v>97</v>
      </c>
      <c r="C20" s="49"/>
      <c r="D20" s="50"/>
      <c r="E20" s="149" t="s">
        <v>209</v>
      </c>
      <c r="F20" s="28">
        <f>SUM(F21:F24)</f>
        <v>208639.02</v>
      </c>
      <c r="G20" s="28">
        <f t="shared" ref="G20:J20" si="2">SUM(G21:G24)</f>
        <v>109395.95999999999</v>
      </c>
      <c r="H20" s="28">
        <f t="shared" si="2"/>
        <v>125108.04000000001</v>
      </c>
      <c r="I20" s="28">
        <f t="shared" si="2"/>
        <v>234504</v>
      </c>
      <c r="J20" s="28">
        <f t="shared" si="2"/>
        <v>249918</v>
      </c>
    </row>
    <row r="21" spans="1:10" ht="12.75" customHeight="1">
      <c r="A21" s="48"/>
      <c r="B21" s="47"/>
      <c r="C21" s="265" t="s">
        <v>194</v>
      </c>
      <c r="D21" s="263"/>
      <c r="E21" s="149" t="s">
        <v>210</v>
      </c>
      <c r="F21" s="31">
        <v>152962.79999999999</v>
      </c>
      <c r="G21" s="31">
        <v>80676.240000000005</v>
      </c>
      <c r="H21" s="31">
        <v>91243.76</v>
      </c>
      <c r="I21" s="18">
        <f>SUM(G21:H21)</f>
        <v>171920</v>
      </c>
      <c r="J21" s="18">
        <v>184192</v>
      </c>
    </row>
    <row r="22" spans="1:10" ht="12.75" customHeight="1">
      <c r="A22" s="48"/>
      <c r="B22" s="47"/>
      <c r="C22" s="265" t="s">
        <v>195</v>
      </c>
      <c r="D22" s="263"/>
      <c r="E22" s="149" t="s">
        <v>211</v>
      </c>
      <c r="F22" s="31">
        <v>25867.41</v>
      </c>
      <c r="G22" s="31">
        <v>13446.04</v>
      </c>
      <c r="H22" s="31">
        <v>15220.96</v>
      </c>
      <c r="I22" s="18">
        <f>SUM(G22:H22)</f>
        <v>28667</v>
      </c>
      <c r="J22" s="18">
        <v>30704</v>
      </c>
    </row>
    <row r="23" spans="1:10" ht="12.75" customHeight="1">
      <c r="A23" s="48"/>
      <c r="B23" s="47"/>
      <c r="C23" s="265" t="s">
        <v>196</v>
      </c>
      <c r="D23" s="263"/>
      <c r="E23" s="149" t="s">
        <v>215</v>
      </c>
      <c r="F23" s="31">
        <v>17075</v>
      </c>
      <c r="G23" s="31">
        <v>8587.5</v>
      </c>
      <c r="H23" s="31">
        <v>11062.5</v>
      </c>
      <c r="I23" s="18">
        <f>SUM(G23:H23)</f>
        <v>19650</v>
      </c>
      <c r="J23" s="18">
        <v>19650</v>
      </c>
    </row>
    <row r="24" spans="1:10" ht="12.75" customHeight="1">
      <c r="A24" s="48"/>
      <c r="B24" s="47"/>
      <c r="C24" s="265" t="s">
        <v>197</v>
      </c>
      <c r="D24" s="263"/>
      <c r="E24" s="149" t="s">
        <v>212</v>
      </c>
      <c r="F24" s="31">
        <v>12733.81</v>
      </c>
      <c r="G24" s="31">
        <v>6686.18</v>
      </c>
      <c r="H24" s="31">
        <v>7580.82</v>
      </c>
      <c r="I24" s="18">
        <f>SUM(G24:H24)</f>
        <v>14267</v>
      </c>
      <c r="J24" s="18">
        <v>15372</v>
      </c>
    </row>
    <row r="25" spans="1:10" ht="12.75" customHeight="1">
      <c r="A25" s="48"/>
      <c r="B25" s="264" t="s">
        <v>7</v>
      </c>
      <c r="C25" s="263"/>
      <c r="E25" s="149" t="s">
        <v>216</v>
      </c>
      <c r="F25" s="18"/>
      <c r="G25" s="18"/>
      <c r="H25" s="18"/>
      <c r="I25" s="18"/>
      <c r="J25" s="18"/>
    </row>
    <row r="26" spans="1:10" ht="12.75" customHeight="1">
      <c r="A26" s="48"/>
      <c r="B26" s="49"/>
      <c r="C26" s="266" t="s">
        <v>7</v>
      </c>
      <c r="D26" s="263"/>
      <c r="E26" s="149" t="s">
        <v>212</v>
      </c>
      <c r="F26" s="18"/>
      <c r="G26" s="18"/>
      <c r="H26" s="18"/>
      <c r="I26" s="18"/>
      <c r="J26" s="18"/>
    </row>
    <row r="27" spans="1:10" ht="12.75" customHeight="1">
      <c r="A27" s="48"/>
      <c r="B27" s="49"/>
      <c r="C27" s="495" t="s">
        <v>334</v>
      </c>
      <c r="D27" s="494"/>
      <c r="E27" s="149"/>
      <c r="F27" s="28">
        <v>99914</v>
      </c>
      <c r="G27" s="28">
        <v>0</v>
      </c>
      <c r="H27" s="28">
        <v>75000</v>
      </c>
      <c r="I27" s="28">
        <f>SUM(G27:H27)</f>
        <v>75000</v>
      </c>
      <c r="J27" s="28">
        <v>80000</v>
      </c>
    </row>
    <row r="28" spans="1:10" ht="12.75" customHeight="1">
      <c r="A28" s="48"/>
      <c r="B28" s="498" t="s">
        <v>135</v>
      </c>
      <c r="C28" s="498"/>
      <c r="D28" s="499"/>
      <c r="E28" s="220"/>
      <c r="F28" s="21">
        <f>SUM(F11,F12,F13,F20,F27)</f>
        <v>2209273.02</v>
      </c>
      <c r="G28" s="21">
        <f t="shared" ref="G28:J28" si="3">SUM(G11,G12,G13,G20,G27)</f>
        <v>1204969.96</v>
      </c>
      <c r="H28" s="21">
        <f t="shared" si="3"/>
        <v>1323868.04</v>
      </c>
      <c r="I28" s="21">
        <f t="shared" si="3"/>
        <v>2528838</v>
      </c>
      <c r="J28" s="21">
        <f t="shared" si="3"/>
        <v>2724588</v>
      </c>
    </row>
    <row r="29" spans="1:10" ht="12.75" customHeight="1">
      <c r="A29" s="15" t="s">
        <v>8</v>
      </c>
      <c r="B29" s="17"/>
      <c r="C29" s="29"/>
      <c r="D29" s="74"/>
      <c r="E29" s="73"/>
      <c r="F29" s="18"/>
      <c r="G29" s="18"/>
      <c r="H29" s="18"/>
      <c r="I29" s="18"/>
      <c r="J29" s="18"/>
    </row>
    <row r="30" spans="1:10" ht="12.75" customHeight="1">
      <c r="A30" s="15"/>
      <c r="B30" s="493" t="s">
        <v>11</v>
      </c>
      <c r="C30" s="504"/>
      <c r="D30" s="497"/>
      <c r="E30" s="149" t="s">
        <v>177</v>
      </c>
      <c r="F30" s="18"/>
      <c r="G30" s="18"/>
      <c r="H30" s="18"/>
      <c r="I30" s="18"/>
      <c r="J30" s="18"/>
    </row>
    <row r="31" spans="1:10" ht="12.75" customHeight="1">
      <c r="A31" s="15"/>
      <c r="B31" s="270"/>
      <c r="C31" s="495" t="s">
        <v>249</v>
      </c>
      <c r="D31" s="497"/>
      <c r="E31" s="149" t="s">
        <v>171</v>
      </c>
      <c r="F31" s="18">
        <v>34400</v>
      </c>
      <c r="G31" s="18">
        <v>497.66</v>
      </c>
      <c r="H31" s="18">
        <v>11602.34</v>
      </c>
      <c r="I31" s="18">
        <f>SUM(G31:H31)</f>
        <v>12100</v>
      </c>
      <c r="J31" s="18">
        <v>120000</v>
      </c>
    </row>
    <row r="32" spans="1:10" ht="12.75" customHeight="1">
      <c r="A32" s="15"/>
      <c r="B32" s="493" t="s">
        <v>14</v>
      </c>
      <c r="C32" s="493"/>
      <c r="D32" s="494"/>
      <c r="E32" s="149" t="s">
        <v>221</v>
      </c>
      <c r="F32" s="18"/>
      <c r="G32" s="18"/>
      <c r="H32" s="18"/>
      <c r="I32" s="18"/>
      <c r="J32" s="18"/>
    </row>
    <row r="33" spans="1:10" ht="12.75" customHeight="1">
      <c r="A33" s="15"/>
      <c r="B33" s="270"/>
      <c r="C33" s="271" t="s">
        <v>154</v>
      </c>
      <c r="D33" s="273"/>
      <c r="E33" s="149" t="s">
        <v>223</v>
      </c>
      <c r="F33" s="18">
        <v>154529</v>
      </c>
      <c r="G33" s="18">
        <v>176864</v>
      </c>
      <c r="H33" s="18">
        <v>36</v>
      </c>
      <c r="I33" s="18">
        <f>SUM(G33:H33)</f>
        <v>176900</v>
      </c>
      <c r="J33" s="18">
        <v>100000</v>
      </c>
    </row>
    <row r="34" spans="1:10" ht="12.75" customHeight="1">
      <c r="A34" s="56"/>
      <c r="B34" s="498" t="s">
        <v>136</v>
      </c>
      <c r="C34" s="498"/>
      <c r="D34" s="499"/>
      <c r="E34" s="220"/>
      <c r="F34" s="21">
        <f>SUM(F31:F33)</f>
        <v>188929</v>
      </c>
      <c r="G34" s="21">
        <f>SUM(G31:G33)</f>
        <v>177361.66</v>
      </c>
      <c r="H34" s="21">
        <f>SUM(H31:H33)</f>
        <v>11638.34</v>
      </c>
      <c r="I34" s="21">
        <f>SUM(G34:H34)</f>
        <v>189000</v>
      </c>
      <c r="J34" s="21">
        <f>SUM(J31:J33)</f>
        <v>220000</v>
      </c>
    </row>
    <row r="35" spans="1:10" ht="12.75" customHeight="1">
      <c r="A35" s="503" t="s">
        <v>16</v>
      </c>
      <c r="B35" s="498"/>
      <c r="C35" s="498"/>
      <c r="D35" s="499"/>
      <c r="E35" s="220"/>
      <c r="F35" s="21"/>
      <c r="G35" s="21"/>
      <c r="H35" s="21"/>
      <c r="I35" s="21"/>
      <c r="J35" s="21"/>
    </row>
    <row r="36" spans="1:10" ht="12.75" customHeight="1">
      <c r="A36" s="56"/>
      <c r="B36" s="504" t="s">
        <v>133</v>
      </c>
      <c r="C36" s="504"/>
      <c r="D36" s="497"/>
      <c r="E36" s="149" t="s">
        <v>235</v>
      </c>
      <c r="F36" s="150"/>
      <c r="G36" s="150"/>
      <c r="H36" s="150"/>
      <c r="I36" s="150"/>
      <c r="J36" s="150"/>
    </row>
    <row r="37" spans="1:10" ht="12.75" customHeight="1">
      <c r="A37" s="56"/>
      <c r="B37" s="269"/>
      <c r="C37" s="493" t="s">
        <v>161</v>
      </c>
      <c r="D37" s="494"/>
      <c r="E37" s="149" t="s">
        <v>237</v>
      </c>
      <c r="F37" s="150">
        <v>35000</v>
      </c>
      <c r="G37" s="150">
        <v>0</v>
      </c>
      <c r="H37" s="150">
        <v>0</v>
      </c>
      <c r="I37" s="150">
        <f>SUM(G37:H37)</f>
        <v>0</v>
      </c>
      <c r="J37" s="150">
        <v>0</v>
      </c>
    </row>
    <row r="38" spans="1:10" ht="12.75" customHeight="1">
      <c r="A38" s="56"/>
      <c r="B38" t="s">
        <v>298</v>
      </c>
      <c r="C38"/>
      <c r="E38" s="448" t="s">
        <v>299</v>
      </c>
      <c r="F38" s="73"/>
      <c r="G38" s="73"/>
      <c r="H38" s="73"/>
      <c r="I38" s="73"/>
      <c r="J38" s="73"/>
    </row>
    <row r="39" spans="1:10" ht="12.75" customHeight="1">
      <c r="A39" s="56"/>
      <c r="B39"/>
      <c r="C39" s="471" t="s">
        <v>418</v>
      </c>
      <c r="E39" s="149" t="s">
        <v>419</v>
      </c>
      <c r="F39" s="150">
        <v>79500</v>
      </c>
      <c r="G39" s="150">
        <v>0</v>
      </c>
      <c r="H39" s="150">
        <v>80000</v>
      </c>
      <c r="I39" s="150">
        <f>SUM(G39:H39)</f>
        <v>80000</v>
      </c>
      <c r="J39" s="150">
        <v>30000</v>
      </c>
    </row>
    <row r="40" spans="1:10" ht="12.75" customHeight="1">
      <c r="A40" s="56"/>
      <c r="B40" s="498" t="s">
        <v>137</v>
      </c>
      <c r="C40" s="498"/>
      <c r="D40" s="499"/>
      <c r="E40" s="220"/>
      <c r="F40" s="416">
        <f>SUM(F37:F39)</f>
        <v>114500</v>
      </c>
      <c r="G40" s="416">
        <f>SUM(G37:G39)</f>
        <v>0</v>
      </c>
      <c r="H40" s="416">
        <f>SUM(H37:H39)</f>
        <v>80000</v>
      </c>
      <c r="I40" s="416">
        <f>SUM(I37:I39)</f>
        <v>80000</v>
      </c>
      <c r="J40" s="416">
        <f>SUM(J37:J39)</f>
        <v>30000</v>
      </c>
    </row>
    <row r="41" spans="1:10" ht="12.75" customHeight="1" thickBot="1">
      <c r="A41" s="500" t="s">
        <v>17</v>
      </c>
      <c r="B41" s="501"/>
      <c r="C41" s="501"/>
      <c r="D41" s="502"/>
      <c r="E41" s="46"/>
      <c r="F41" s="314">
        <f>SUM(F40,F34,F28)</f>
        <v>2512702.02</v>
      </c>
      <c r="G41" s="314">
        <f>SUM(G40,G34,G28)</f>
        <v>1382331.6199999999</v>
      </c>
      <c r="H41" s="314">
        <f>SUM(H40,H34,H28)</f>
        <v>1415506.3800000001</v>
      </c>
      <c r="I41" s="314">
        <f>SUM(I40,I34,I28)</f>
        <v>2797838</v>
      </c>
      <c r="J41" s="314">
        <f>SUM(J40,J34,J28)</f>
        <v>2974588</v>
      </c>
    </row>
    <row r="42" spans="1:10" ht="12.75" customHeight="1" thickTop="1">
      <c r="A42" s="61" t="s">
        <v>29</v>
      </c>
      <c r="E42" s="454" t="s">
        <v>31</v>
      </c>
      <c r="F42" s="117"/>
      <c r="G42" s="117"/>
      <c r="H42" s="117" t="s">
        <v>33</v>
      </c>
      <c r="I42" s="117"/>
      <c r="J42" s="117"/>
    </row>
    <row r="43" spans="1:10" ht="12.75" customHeight="1">
      <c r="E43" s="453"/>
      <c r="F43" s="117"/>
      <c r="G43" s="117"/>
      <c r="H43" s="117"/>
      <c r="I43" s="117"/>
      <c r="J43" s="117"/>
    </row>
    <row r="44" spans="1:10" ht="12.75" customHeight="1">
      <c r="E44" s="453"/>
      <c r="F44" s="117"/>
      <c r="G44" s="117"/>
      <c r="H44" s="117"/>
      <c r="I44" s="117"/>
      <c r="J44" s="117"/>
    </row>
    <row r="45" spans="1:10" ht="12.75" customHeight="1">
      <c r="A45" s="1" t="s">
        <v>36</v>
      </c>
      <c r="B45" s="1"/>
      <c r="E45" s="490" t="s">
        <v>35</v>
      </c>
      <c r="F45" s="490"/>
      <c r="G45" s="490"/>
      <c r="H45" s="492" t="s">
        <v>36</v>
      </c>
      <c r="I45" s="492"/>
      <c r="J45" s="492"/>
    </row>
    <row r="46" spans="1:10" ht="12.75" customHeight="1">
      <c r="A46" s="61" t="s">
        <v>30</v>
      </c>
      <c r="E46" s="507" t="s">
        <v>352</v>
      </c>
      <c r="F46" s="491"/>
      <c r="G46" s="491"/>
      <c r="H46" s="489" t="s">
        <v>425</v>
      </c>
      <c r="I46" s="489"/>
      <c r="J46" s="489"/>
    </row>
    <row r="47" spans="1:10" ht="14.1" customHeight="1">
      <c r="A47" s="17"/>
      <c r="B47" s="17"/>
      <c r="C47" s="29"/>
      <c r="D47" s="29"/>
      <c r="E47" s="29"/>
      <c r="F47" s="159"/>
      <c r="G47" s="159"/>
      <c r="H47" s="159"/>
      <c r="I47" s="159"/>
      <c r="J47" s="159"/>
    </row>
    <row r="48" spans="1:10" ht="14.1" customHeight="1">
      <c r="A48" s="17"/>
      <c r="B48" s="17"/>
      <c r="C48" s="29"/>
      <c r="D48" s="29"/>
      <c r="E48" s="29"/>
      <c r="F48" s="159"/>
      <c r="G48" s="159"/>
      <c r="H48" s="159"/>
      <c r="I48" s="159"/>
      <c r="J48" s="159"/>
    </row>
  </sheetData>
  <mergeCells count="24">
    <mergeCell ref="A41:D41"/>
    <mergeCell ref="C31:D31"/>
    <mergeCell ref="E45:G45"/>
    <mergeCell ref="B30:D30"/>
    <mergeCell ref="B32:D32"/>
    <mergeCell ref="B34:D34"/>
    <mergeCell ref="A35:D35"/>
    <mergeCell ref="B36:D36"/>
    <mergeCell ref="E46:G46"/>
    <mergeCell ref="C37:D37"/>
    <mergeCell ref="A2:J2"/>
    <mergeCell ref="A3:J3"/>
    <mergeCell ref="G5:I5"/>
    <mergeCell ref="J5:J6"/>
    <mergeCell ref="E6:E7"/>
    <mergeCell ref="I6:I7"/>
    <mergeCell ref="A7:D7"/>
    <mergeCell ref="H46:J46"/>
    <mergeCell ref="B28:D28"/>
    <mergeCell ref="A8:D8"/>
    <mergeCell ref="A9:D9"/>
    <mergeCell ref="C27:D27"/>
    <mergeCell ref="H45:J45"/>
    <mergeCell ref="B40:D40"/>
  </mergeCells>
  <pageMargins left="1.1100000000000001" right="0.3" top="0.36" bottom="0.1" header="0" footer="0"/>
  <pageSetup paperSize="256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J72"/>
  <sheetViews>
    <sheetView workbookViewId="0">
      <selection activeCell="M10" sqref="M10"/>
    </sheetView>
  </sheetViews>
  <sheetFormatPr defaultRowHeight="14.1" customHeight="1"/>
  <cols>
    <col min="1" max="2" width="3.140625" style="61" customWidth="1"/>
    <col min="3" max="3" width="2.42578125" style="61" customWidth="1"/>
    <col min="4" max="4" width="42.7109375" style="61" customWidth="1"/>
    <col min="5" max="5" width="17.140625" style="213" customWidth="1"/>
    <col min="6" max="6" width="16.28515625" style="61" customWidth="1"/>
    <col min="7" max="7" width="15.28515625" style="61" customWidth="1"/>
    <col min="8" max="8" width="15" style="61" customWidth="1"/>
    <col min="9" max="9" width="16.140625" style="61" customWidth="1"/>
    <col min="10" max="10" width="15.85546875" style="61" customWidth="1"/>
    <col min="11" max="16384" width="9.140625" style="61"/>
  </cols>
  <sheetData>
    <row r="1" spans="1:10" ht="14.1" customHeight="1">
      <c r="E1" s="346"/>
      <c r="J1" s="396" t="s">
        <v>309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507" t="s">
        <v>56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14.1" customHeight="1">
      <c r="A5" s="61" t="s">
        <v>111</v>
      </c>
    </row>
    <row r="6" spans="1:10" ht="14.1" customHeight="1">
      <c r="A6" s="63"/>
      <c r="B6" s="44"/>
      <c r="C6" s="44"/>
      <c r="D6" s="64"/>
      <c r="E6" s="219"/>
      <c r="F6" s="219"/>
      <c r="G6" s="527" t="s">
        <v>21</v>
      </c>
      <c r="H6" s="527"/>
      <c r="I6" s="527"/>
      <c r="J6" s="528" t="s">
        <v>26</v>
      </c>
    </row>
    <row r="7" spans="1:10" ht="14.1" customHeight="1">
      <c r="A7" s="217"/>
      <c r="B7" s="214"/>
      <c r="C7" s="214"/>
      <c r="D7" s="218"/>
      <c r="E7" s="520" t="s">
        <v>18</v>
      </c>
      <c r="F7" s="220" t="s">
        <v>19</v>
      </c>
      <c r="G7" s="220" t="s">
        <v>22</v>
      </c>
      <c r="H7" s="220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220" t="s">
        <v>20</v>
      </c>
      <c r="G8" s="220" t="s">
        <v>20</v>
      </c>
      <c r="H8" s="220" t="s">
        <v>25</v>
      </c>
      <c r="I8" s="520"/>
      <c r="J8" s="220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224"/>
      <c r="F10" s="20"/>
      <c r="G10" s="20"/>
      <c r="H10" s="20"/>
      <c r="I10" s="20"/>
      <c r="J10" s="20"/>
    </row>
    <row r="11" spans="1:10" ht="14.1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274" t="s">
        <v>118</v>
      </c>
      <c r="F12" s="28">
        <v>908457</v>
      </c>
      <c r="G12" s="28">
        <v>495514</v>
      </c>
      <c r="H12" s="28">
        <v>495902</v>
      </c>
      <c r="I12" s="28">
        <f>SUM(G12:H12)</f>
        <v>991416</v>
      </c>
      <c r="J12" s="28">
        <v>992988</v>
      </c>
    </row>
    <row r="13" spans="1:10" ht="14.1" customHeight="1">
      <c r="A13" s="48"/>
      <c r="B13" s="504" t="s">
        <v>5</v>
      </c>
      <c r="C13" s="504"/>
      <c r="D13" s="497"/>
      <c r="E13" s="149" t="s">
        <v>214</v>
      </c>
      <c r="F13" s="28">
        <f>SUM(F15:F22)</f>
        <v>268881</v>
      </c>
      <c r="G13" s="28">
        <f t="shared" ref="G13:J13" si="0">SUM(G15:G22)</f>
        <v>188118</v>
      </c>
      <c r="H13" s="28">
        <f t="shared" si="0"/>
        <v>165118</v>
      </c>
      <c r="I13" s="28">
        <f t="shared" si="0"/>
        <v>353236</v>
      </c>
      <c r="J13" s="28">
        <f t="shared" si="0"/>
        <v>350498</v>
      </c>
    </row>
    <row r="14" spans="1:10" ht="14.1" customHeight="1">
      <c r="A14" s="48"/>
      <c r="B14" s="47"/>
      <c r="C14" s="504" t="s">
        <v>6</v>
      </c>
      <c r="D14" s="497"/>
      <c r="E14" s="274" t="s">
        <v>119</v>
      </c>
      <c r="F14" s="28">
        <v>96000</v>
      </c>
      <c r="G14" s="28">
        <v>48000</v>
      </c>
      <c r="H14" s="28">
        <v>48000</v>
      </c>
      <c r="I14" s="28">
        <f t="shared" ref="I14:I22" si="1">SUM(G14:H14)</f>
        <v>96000</v>
      </c>
      <c r="J14" s="28">
        <v>96000</v>
      </c>
    </row>
    <row r="15" spans="1:10" ht="14.1" customHeight="1">
      <c r="A15" s="48"/>
      <c r="B15" s="47"/>
      <c r="C15" s="504" t="s">
        <v>183</v>
      </c>
      <c r="D15" s="497"/>
      <c r="E15" s="473" t="s">
        <v>198</v>
      </c>
      <c r="F15" s="31">
        <v>67500</v>
      </c>
      <c r="G15" s="31">
        <v>33750</v>
      </c>
      <c r="H15" s="31">
        <v>33750</v>
      </c>
      <c r="I15" s="31">
        <f t="shared" si="1"/>
        <v>67500</v>
      </c>
      <c r="J15" s="31">
        <v>67500</v>
      </c>
    </row>
    <row r="16" spans="1:10" ht="14.1" customHeight="1">
      <c r="A16" s="48"/>
      <c r="B16" s="47"/>
      <c r="C16" s="504" t="s">
        <v>184</v>
      </c>
      <c r="D16" s="497"/>
      <c r="E16" s="473" t="s">
        <v>199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4.1" customHeight="1">
      <c r="A17" s="48"/>
      <c r="B17" s="47"/>
      <c r="C17" s="504" t="s">
        <v>185</v>
      </c>
      <c r="D17" s="497"/>
      <c r="E17" s="473" t="s">
        <v>200</v>
      </c>
      <c r="F17" s="31">
        <v>20000</v>
      </c>
      <c r="G17" s="31">
        <v>20000</v>
      </c>
      <c r="H17" s="31">
        <v>0</v>
      </c>
      <c r="I17" s="31">
        <f t="shared" si="1"/>
        <v>20000</v>
      </c>
      <c r="J17" s="31">
        <v>20000</v>
      </c>
    </row>
    <row r="18" spans="1:10" ht="14.1" customHeight="1">
      <c r="A18" s="48"/>
      <c r="B18" s="47"/>
      <c r="C18" s="504" t="s">
        <v>188</v>
      </c>
      <c r="D18" s="497"/>
      <c r="E18" s="473" t="s">
        <v>203</v>
      </c>
      <c r="F18" s="31">
        <v>8000</v>
      </c>
      <c r="G18" s="31">
        <v>8000</v>
      </c>
      <c r="H18" s="31">
        <v>0</v>
      </c>
      <c r="I18" s="31">
        <f t="shared" si="1"/>
        <v>8000</v>
      </c>
      <c r="J18" s="31">
        <v>0</v>
      </c>
    </row>
    <row r="19" spans="1:10" ht="14.1" customHeight="1">
      <c r="A19" s="48"/>
      <c r="B19" s="47"/>
      <c r="C19" s="504" t="s">
        <v>192</v>
      </c>
      <c r="D19" s="497"/>
      <c r="E19" s="473" t="s">
        <v>205</v>
      </c>
      <c r="F19" s="31">
        <v>10000</v>
      </c>
      <c r="G19" s="31">
        <v>0</v>
      </c>
      <c r="H19" s="31">
        <v>5000</v>
      </c>
      <c r="I19" s="31">
        <f t="shared" si="1"/>
        <v>5000</v>
      </c>
      <c r="J19" s="31">
        <v>0</v>
      </c>
    </row>
    <row r="20" spans="1:10" ht="14.1" customHeight="1">
      <c r="A20" s="48"/>
      <c r="B20" s="47"/>
      <c r="C20" s="504" t="s">
        <v>191</v>
      </c>
      <c r="D20" s="497"/>
      <c r="E20" s="473" t="s">
        <v>207</v>
      </c>
      <c r="F20" s="31">
        <v>75881</v>
      </c>
      <c r="G20" s="31">
        <v>0</v>
      </c>
      <c r="H20" s="31">
        <v>82618</v>
      </c>
      <c r="I20" s="31">
        <f t="shared" si="1"/>
        <v>82618</v>
      </c>
      <c r="J20" s="31">
        <v>82749</v>
      </c>
    </row>
    <row r="21" spans="1:10" ht="14.1" customHeight="1">
      <c r="A21" s="48"/>
      <c r="B21" s="47"/>
      <c r="C21" s="504" t="s">
        <v>322</v>
      </c>
      <c r="D21" s="497"/>
      <c r="E21" s="473" t="s">
        <v>207</v>
      </c>
      <c r="F21" s="31">
        <v>0</v>
      </c>
      <c r="G21" s="31">
        <v>82618</v>
      </c>
      <c r="H21" s="31">
        <v>0</v>
      </c>
      <c r="I21" s="31">
        <f t="shared" si="1"/>
        <v>82618</v>
      </c>
      <c r="J21" s="31">
        <v>82749</v>
      </c>
    </row>
    <row r="22" spans="1:10" ht="14.1" customHeight="1">
      <c r="A22" s="48"/>
      <c r="B22" s="47"/>
      <c r="C22" s="504" t="s">
        <v>193</v>
      </c>
      <c r="D22" s="497"/>
      <c r="E22" s="473" t="s">
        <v>208</v>
      </c>
      <c r="F22" s="31">
        <v>20000</v>
      </c>
      <c r="G22" s="31">
        <v>10000</v>
      </c>
      <c r="H22" s="31">
        <v>10000</v>
      </c>
      <c r="I22" s="31">
        <f t="shared" si="1"/>
        <v>20000</v>
      </c>
      <c r="J22" s="31">
        <v>30000</v>
      </c>
    </row>
    <row r="23" spans="1:10" ht="14.1" customHeight="1">
      <c r="A23" s="48"/>
      <c r="B23" s="49" t="s">
        <v>97</v>
      </c>
      <c r="C23" s="49"/>
      <c r="D23" s="50"/>
      <c r="E23" s="149" t="s">
        <v>209</v>
      </c>
      <c r="F23" s="28">
        <f>SUM(F24:F27)</f>
        <v>142624.56000000003</v>
      </c>
      <c r="G23" s="28">
        <f t="shared" ref="G23:J23" si="2">SUM(G24:G27)</f>
        <v>77088.66</v>
      </c>
      <c r="H23" s="28">
        <f t="shared" si="2"/>
        <v>78204.34</v>
      </c>
      <c r="I23" s="28">
        <f t="shared" si="2"/>
        <v>155293</v>
      </c>
      <c r="J23" s="28">
        <f t="shared" si="2"/>
        <v>154622</v>
      </c>
    </row>
    <row r="24" spans="1:10" ht="14.1" customHeight="1">
      <c r="A24" s="48"/>
      <c r="B24" s="47"/>
      <c r="C24" s="212" t="s">
        <v>194</v>
      </c>
      <c r="D24" s="210"/>
      <c r="E24" s="149" t="s">
        <v>210</v>
      </c>
      <c r="F24" s="31">
        <v>109167.12</v>
      </c>
      <c r="G24" s="31">
        <v>59461.68</v>
      </c>
      <c r="H24" s="31">
        <v>59510.32</v>
      </c>
      <c r="I24" s="18">
        <f>SUM(G24:H24)</f>
        <v>118972</v>
      </c>
      <c r="J24" s="18">
        <v>119161</v>
      </c>
    </row>
    <row r="25" spans="1:10" ht="14.1" customHeight="1">
      <c r="A25" s="48"/>
      <c r="B25" s="47"/>
      <c r="C25" s="212" t="s">
        <v>195</v>
      </c>
      <c r="D25" s="210"/>
      <c r="E25" s="149" t="s">
        <v>211</v>
      </c>
      <c r="F25" s="31">
        <v>18194.52</v>
      </c>
      <c r="G25" s="31">
        <v>9910.2800000000007</v>
      </c>
      <c r="H25" s="31">
        <v>9921.7199999999993</v>
      </c>
      <c r="I25" s="18">
        <f>SUM(G25:H25)</f>
        <v>19832</v>
      </c>
      <c r="J25" s="18">
        <v>19861</v>
      </c>
    </row>
    <row r="26" spans="1:10" ht="14.1" customHeight="1">
      <c r="A26" s="48"/>
      <c r="B26" s="47"/>
      <c r="C26" s="212" t="s">
        <v>196</v>
      </c>
      <c r="D26" s="210"/>
      <c r="E26" s="149" t="s">
        <v>215</v>
      </c>
      <c r="F26" s="31">
        <v>10500</v>
      </c>
      <c r="G26" s="31">
        <v>5325</v>
      </c>
      <c r="H26" s="31">
        <v>6375</v>
      </c>
      <c r="I26" s="18">
        <f>SUM(G26:H26)</f>
        <v>11700</v>
      </c>
      <c r="J26" s="18">
        <v>10800</v>
      </c>
    </row>
    <row r="27" spans="1:10" ht="14.1" customHeight="1">
      <c r="A27" s="48"/>
      <c r="B27" s="47"/>
      <c r="C27" s="212" t="s">
        <v>197</v>
      </c>
      <c r="D27" s="210"/>
      <c r="E27" s="149" t="s">
        <v>212</v>
      </c>
      <c r="F27" s="31">
        <v>4762.92</v>
      </c>
      <c r="G27" s="31">
        <v>2391.6999999999998</v>
      </c>
      <c r="H27" s="31">
        <v>2397.3000000000002</v>
      </c>
      <c r="I27" s="18">
        <f>SUM(G27:H27)</f>
        <v>4789</v>
      </c>
      <c r="J27" s="18">
        <v>4800</v>
      </c>
    </row>
    <row r="28" spans="1:10" ht="14.1" customHeight="1">
      <c r="A28" s="48"/>
      <c r="B28" s="272" t="s">
        <v>7</v>
      </c>
      <c r="C28" s="273"/>
      <c r="E28" s="149" t="s">
        <v>216</v>
      </c>
      <c r="F28" s="18"/>
      <c r="G28" s="18"/>
      <c r="H28" s="18"/>
      <c r="I28" s="18"/>
      <c r="J28" s="18"/>
    </row>
    <row r="29" spans="1:10" ht="14.1" customHeight="1">
      <c r="A29" s="48"/>
      <c r="B29" s="49"/>
      <c r="C29" s="271" t="s">
        <v>7</v>
      </c>
      <c r="D29" s="273"/>
      <c r="E29" s="149" t="s">
        <v>212</v>
      </c>
      <c r="F29" s="18"/>
      <c r="G29" s="18"/>
      <c r="H29" s="18"/>
      <c r="I29" s="18"/>
      <c r="J29" s="18"/>
    </row>
    <row r="30" spans="1:10" ht="14.1" customHeight="1">
      <c r="A30" s="48"/>
      <c r="B30" s="49"/>
      <c r="C30" s="495" t="s">
        <v>333</v>
      </c>
      <c r="D30" s="494"/>
      <c r="E30" s="149"/>
      <c r="F30" s="31">
        <v>75881</v>
      </c>
      <c r="G30" s="31">
        <v>0</v>
      </c>
      <c r="H30" s="31">
        <v>20000</v>
      </c>
      <c r="I30" s="31">
        <f>SUM(G30:H30)</f>
        <v>20000</v>
      </c>
      <c r="J30" s="31">
        <v>20000</v>
      </c>
    </row>
    <row r="31" spans="1:10" ht="14.1" customHeight="1">
      <c r="A31" s="48"/>
      <c r="B31" s="498" t="s">
        <v>135</v>
      </c>
      <c r="C31" s="498"/>
      <c r="D31" s="499"/>
      <c r="E31" s="220"/>
      <c r="F31" s="21">
        <f>SUM(F12,F13,F14,F23,F30)</f>
        <v>1491843.56</v>
      </c>
      <c r="G31" s="21">
        <f t="shared" ref="G31:J31" si="3">SUM(G12,G13,G14,G23,G30)</f>
        <v>808720.66</v>
      </c>
      <c r="H31" s="21">
        <f t="shared" si="3"/>
        <v>807224.34</v>
      </c>
      <c r="I31" s="21">
        <f t="shared" si="3"/>
        <v>1615945</v>
      </c>
      <c r="J31" s="21">
        <f t="shared" si="3"/>
        <v>1614108</v>
      </c>
    </row>
    <row r="32" spans="1:10" ht="14.1" customHeight="1">
      <c r="A32" s="376"/>
      <c r="B32" s="152"/>
      <c r="C32" s="152"/>
      <c r="D32" s="152"/>
      <c r="E32" s="44"/>
      <c r="F32" s="389"/>
      <c r="G32" s="389"/>
      <c r="H32" s="389"/>
      <c r="I32" s="389"/>
      <c r="J32" s="389"/>
    </row>
    <row r="33" spans="1:10" ht="14.1" customHeight="1">
      <c r="A33" s="49"/>
      <c r="B33" s="349"/>
      <c r="C33" s="349"/>
      <c r="D33" s="349"/>
      <c r="E33" s="352"/>
      <c r="F33" s="160"/>
      <c r="G33" s="160"/>
      <c r="H33" s="160"/>
      <c r="I33" s="160"/>
      <c r="J33" s="160"/>
    </row>
    <row r="34" spans="1:10" ht="14.1" customHeight="1">
      <c r="A34" s="49"/>
      <c r="B34" s="349"/>
      <c r="C34" s="349"/>
      <c r="D34" s="349"/>
      <c r="E34" s="352"/>
      <c r="F34" s="160"/>
      <c r="G34" s="160"/>
      <c r="H34" s="160"/>
      <c r="I34" s="160"/>
      <c r="J34" s="160"/>
    </row>
    <row r="35" spans="1:10" ht="14.1" customHeight="1">
      <c r="A35" s="49"/>
      <c r="B35" s="349"/>
      <c r="C35" s="349"/>
      <c r="D35" s="349"/>
      <c r="E35" s="352"/>
      <c r="F35" s="160"/>
      <c r="G35" s="160"/>
      <c r="H35" s="160"/>
      <c r="I35" s="160"/>
      <c r="J35" s="160"/>
    </row>
    <row r="36" spans="1:10" ht="14.1" customHeight="1">
      <c r="A36" s="49"/>
      <c r="B36" s="349"/>
      <c r="C36" s="349"/>
      <c r="D36" s="349"/>
      <c r="E36" s="352"/>
      <c r="F36" s="160"/>
      <c r="G36" s="160"/>
      <c r="H36" s="160"/>
      <c r="I36" s="160"/>
      <c r="J36" s="160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349"/>
      <c r="C38" s="349"/>
      <c r="D38" s="349"/>
      <c r="E38" s="352"/>
      <c r="F38" s="160"/>
      <c r="G38" s="160"/>
      <c r="H38" s="160"/>
      <c r="I38" s="160"/>
      <c r="J38" s="160"/>
    </row>
    <row r="39" spans="1:10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ht="14.1" customHeight="1">
      <c r="A40" s="49"/>
      <c r="B40" s="349"/>
      <c r="C40" s="349"/>
      <c r="D40" s="349"/>
      <c r="E40" s="352"/>
      <c r="F40" s="160"/>
      <c r="G40" s="160"/>
      <c r="H40" s="160"/>
      <c r="I40" s="160"/>
      <c r="J40" s="160"/>
    </row>
    <row r="41" spans="1:10" ht="14.1" customHeight="1">
      <c r="A41" s="378"/>
      <c r="B41" s="350"/>
      <c r="C41" s="350"/>
      <c r="D41" s="350"/>
      <c r="E41" s="353"/>
      <c r="F41" s="390"/>
      <c r="G41" s="390"/>
      <c r="H41" s="390"/>
      <c r="I41" s="390"/>
      <c r="J41" s="401" t="s">
        <v>304</v>
      </c>
    </row>
    <row r="42" spans="1:10" ht="14.1" customHeight="1">
      <c r="A42" s="382" t="s">
        <v>8</v>
      </c>
      <c r="B42" s="161"/>
      <c r="C42" s="111"/>
      <c r="D42" s="391"/>
      <c r="E42" s="356"/>
      <c r="F42" s="477"/>
      <c r="G42" s="477"/>
      <c r="H42" s="477"/>
      <c r="I42" s="477"/>
      <c r="J42" s="477"/>
    </row>
    <row r="43" spans="1:10" ht="14.1" customHeight="1">
      <c r="A43" s="15"/>
      <c r="B43" s="493" t="s">
        <v>9</v>
      </c>
      <c r="C43" s="504"/>
      <c r="D43" s="497"/>
      <c r="E43" s="149" t="s">
        <v>175</v>
      </c>
      <c r="F43" s="31"/>
      <c r="G43" s="31"/>
      <c r="H43" s="31"/>
      <c r="I43" s="31"/>
      <c r="J43" s="31"/>
    </row>
    <row r="44" spans="1:10" ht="14.1" customHeight="1">
      <c r="A44" s="15"/>
      <c r="B44" s="270"/>
      <c r="C44" s="493" t="s">
        <v>9</v>
      </c>
      <c r="D44" s="497"/>
      <c r="E44" s="149" t="s">
        <v>168</v>
      </c>
      <c r="F44" s="31">
        <v>135976</v>
      </c>
      <c r="G44" s="31">
        <v>98621</v>
      </c>
      <c r="H44" s="31">
        <v>8879</v>
      </c>
      <c r="I44" s="31">
        <f>SUM(G44:H44)</f>
        <v>107500</v>
      </c>
      <c r="J44" s="31">
        <v>120000</v>
      </c>
    </row>
    <row r="45" spans="1:10" ht="14.1" customHeight="1">
      <c r="A45" s="15"/>
      <c r="B45" s="493" t="s">
        <v>10</v>
      </c>
      <c r="C45" s="504"/>
      <c r="D45" s="497"/>
      <c r="E45" s="149" t="s">
        <v>176</v>
      </c>
      <c r="F45" s="31"/>
      <c r="G45" s="31"/>
      <c r="H45" s="31"/>
      <c r="I45" s="31"/>
      <c r="J45" s="31"/>
    </row>
    <row r="46" spans="1:10" ht="14.1" customHeight="1">
      <c r="A46" s="15"/>
      <c r="B46" s="270"/>
      <c r="C46" s="493" t="s">
        <v>61</v>
      </c>
      <c r="D46" s="497"/>
      <c r="E46" s="149" t="s">
        <v>169</v>
      </c>
      <c r="F46" s="31">
        <v>74869.58</v>
      </c>
      <c r="G46" s="31">
        <v>35030</v>
      </c>
      <c r="H46" s="31">
        <v>34970</v>
      </c>
      <c r="I46" s="31">
        <f>SUM(G46:H46)</f>
        <v>70000</v>
      </c>
      <c r="J46" s="31">
        <v>70000</v>
      </c>
    </row>
    <row r="47" spans="1:10" ht="14.1" customHeight="1">
      <c r="A47" s="15"/>
      <c r="B47" s="493" t="s">
        <v>11</v>
      </c>
      <c r="C47" s="504"/>
      <c r="D47" s="497"/>
      <c r="E47" s="149" t="s">
        <v>177</v>
      </c>
      <c r="F47" s="28">
        <f>SUM(F48:F49)</f>
        <v>31830.45</v>
      </c>
      <c r="G47" s="28">
        <f t="shared" ref="G47:H47" si="4">SUM(G48:G49)</f>
        <v>24041.56</v>
      </c>
      <c r="H47" s="28">
        <f t="shared" si="4"/>
        <v>25958.440000000002</v>
      </c>
      <c r="I47" s="28">
        <f>SUM(G47:H47)</f>
        <v>50000</v>
      </c>
      <c r="J47" s="28">
        <f>SUM(J48:J49)</f>
        <v>50000</v>
      </c>
    </row>
    <row r="48" spans="1:10" ht="14.1" customHeight="1">
      <c r="A48" s="15"/>
      <c r="B48" s="270"/>
      <c r="C48" s="493" t="s">
        <v>38</v>
      </c>
      <c r="D48" s="497"/>
      <c r="E48" s="149" t="s">
        <v>170</v>
      </c>
      <c r="F48" s="31">
        <v>15945.45</v>
      </c>
      <c r="G48" s="31">
        <v>18641.63</v>
      </c>
      <c r="H48" s="31">
        <v>11358.37</v>
      </c>
      <c r="I48" s="31">
        <v>0</v>
      </c>
      <c r="J48" s="31">
        <v>30000</v>
      </c>
    </row>
    <row r="49" spans="1:10" ht="14.1" customHeight="1">
      <c r="A49" s="15"/>
      <c r="B49" s="270"/>
      <c r="C49" s="495" t="s">
        <v>249</v>
      </c>
      <c r="D49" s="497"/>
      <c r="E49" s="149" t="s">
        <v>171</v>
      </c>
      <c r="F49" s="31">
        <v>15885</v>
      </c>
      <c r="G49" s="31">
        <v>5399.93</v>
      </c>
      <c r="H49" s="31">
        <v>14600.07</v>
      </c>
      <c r="I49" s="31">
        <v>0</v>
      </c>
      <c r="J49" s="31">
        <v>20000</v>
      </c>
    </row>
    <row r="50" spans="1:10" ht="14.1" customHeight="1">
      <c r="A50" s="15"/>
      <c r="B50" s="493" t="s">
        <v>113</v>
      </c>
      <c r="C50" s="504"/>
      <c r="D50" s="497"/>
      <c r="E50" s="149" t="s">
        <v>179</v>
      </c>
      <c r="F50" s="28">
        <f>SUM(F51:F52)</f>
        <v>21508</v>
      </c>
      <c r="G50" s="28">
        <f t="shared" ref="G50:H50" si="5">SUM(G51:G52)</f>
        <v>4261</v>
      </c>
      <c r="H50" s="28">
        <f t="shared" si="5"/>
        <v>18339</v>
      </c>
      <c r="I50" s="28">
        <f>SUM(G50:H50)</f>
        <v>22600</v>
      </c>
      <c r="J50" s="28">
        <f>SUM(J51:J52)</f>
        <v>22600</v>
      </c>
    </row>
    <row r="51" spans="1:10" ht="14.1" customHeight="1">
      <c r="A51" s="15"/>
      <c r="B51" s="270"/>
      <c r="C51" s="493" t="s">
        <v>266</v>
      </c>
      <c r="D51" s="497"/>
      <c r="E51" s="149" t="s">
        <v>267</v>
      </c>
      <c r="F51" s="31">
        <v>0</v>
      </c>
      <c r="G51" s="31">
        <v>0</v>
      </c>
      <c r="H51" s="31">
        <v>1000</v>
      </c>
      <c r="I51" s="31">
        <v>0</v>
      </c>
      <c r="J51" s="31">
        <v>1000</v>
      </c>
    </row>
    <row r="52" spans="1:10" ht="14.1" customHeight="1">
      <c r="A52" s="15"/>
      <c r="B52" s="270"/>
      <c r="C52" s="493" t="s">
        <v>148</v>
      </c>
      <c r="D52" s="497"/>
      <c r="E52" s="149" t="s">
        <v>173</v>
      </c>
      <c r="F52" s="31">
        <v>21508</v>
      </c>
      <c r="G52" s="31">
        <v>4261</v>
      </c>
      <c r="H52" s="31">
        <v>17339</v>
      </c>
      <c r="I52" s="31">
        <v>0</v>
      </c>
      <c r="J52" s="31">
        <v>21600</v>
      </c>
    </row>
    <row r="53" spans="1:10" ht="14.1" customHeight="1">
      <c r="A53" s="15"/>
      <c r="B53" s="493" t="s">
        <v>14</v>
      </c>
      <c r="C53" s="493"/>
      <c r="D53" s="494"/>
      <c r="E53" s="149" t="s">
        <v>221</v>
      </c>
      <c r="F53" s="31"/>
      <c r="G53" s="31"/>
      <c r="H53" s="31"/>
      <c r="I53" s="31"/>
      <c r="J53" s="73"/>
    </row>
    <row r="54" spans="1:10" ht="14.1" customHeight="1">
      <c r="A54" s="15"/>
      <c r="B54" s="270"/>
      <c r="C54" s="547" t="s">
        <v>153</v>
      </c>
      <c r="D54" s="546"/>
      <c r="E54" s="149" t="s">
        <v>222</v>
      </c>
      <c r="F54" s="31">
        <v>700</v>
      </c>
      <c r="G54" s="31">
        <v>0</v>
      </c>
      <c r="H54" s="31">
        <v>0</v>
      </c>
      <c r="I54" s="31">
        <f>SUM(G54:H54)</f>
        <v>0</v>
      </c>
      <c r="J54" s="31">
        <v>0</v>
      </c>
    </row>
    <row r="55" spans="1:10" ht="14.1" customHeight="1">
      <c r="A55" s="15"/>
      <c r="B55" s="493" t="s">
        <v>117</v>
      </c>
      <c r="C55" s="493"/>
      <c r="D55" s="494"/>
      <c r="E55" s="149" t="s">
        <v>268</v>
      </c>
      <c r="F55" s="31"/>
      <c r="G55" s="31"/>
      <c r="H55" s="31"/>
      <c r="I55" s="31"/>
      <c r="J55" s="73"/>
    </row>
    <row r="56" spans="1:10" ht="14.1" customHeight="1">
      <c r="A56" s="15"/>
      <c r="B56" s="270"/>
      <c r="C56" s="493" t="s">
        <v>301</v>
      </c>
      <c r="D56" s="494"/>
      <c r="E56" s="149" t="s">
        <v>269</v>
      </c>
      <c r="F56" s="31">
        <v>7820</v>
      </c>
      <c r="G56" s="31">
        <v>0</v>
      </c>
      <c r="H56" s="31">
        <v>10000</v>
      </c>
      <c r="I56" s="31">
        <f>SUM(G56:H56)</f>
        <v>10000</v>
      </c>
      <c r="J56" s="31">
        <v>25000</v>
      </c>
    </row>
    <row r="57" spans="1:10" ht="14.1" customHeight="1">
      <c r="A57" s="56"/>
      <c r="B57" s="498" t="s">
        <v>136</v>
      </c>
      <c r="C57" s="498"/>
      <c r="D57" s="499"/>
      <c r="E57" s="149"/>
      <c r="F57" s="21">
        <f>SUM(F44,F46,F47,F50,F54,F56)</f>
        <v>272704.03000000003</v>
      </c>
      <c r="G57" s="21">
        <f t="shared" ref="G57:I57" si="6">SUM(G44,G46,G47,G50,G54,G56)</f>
        <v>161953.56</v>
      </c>
      <c r="H57" s="21">
        <f>SUM(H44,H46,H47,H50,H54,H56)</f>
        <v>98146.44</v>
      </c>
      <c r="I57" s="21">
        <f t="shared" si="6"/>
        <v>260100</v>
      </c>
      <c r="J57" s="21">
        <f>SUM(J44,J46,J47,J50,J54,J56)</f>
        <v>287600</v>
      </c>
    </row>
    <row r="58" spans="1:10" ht="9" customHeight="1">
      <c r="A58" s="56"/>
      <c r="B58" s="207"/>
      <c r="C58" s="207"/>
      <c r="D58" s="359"/>
      <c r="E58" s="220"/>
      <c r="F58" s="21"/>
      <c r="G58" s="21"/>
      <c r="H58" s="21"/>
      <c r="I58" s="21"/>
      <c r="J58" s="21"/>
    </row>
    <row r="59" spans="1:10" ht="14.1" customHeight="1">
      <c r="A59" s="503" t="s">
        <v>16</v>
      </c>
      <c r="B59" s="498"/>
      <c r="C59" s="498"/>
      <c r="D59" s="499"/>
      <c r="E59" s="220"/>
      <c r="F59" s="21"/>
      <c r="G59" s="21"/>
      <c r="H59" s="21"/>
      <c r="I59" s="21"/>
      <c r="J59" s="21"/>
    </row>
    <row r="60" spans="1:10" ht="14.1" customHeight="1">
      <c r="A60" s="56"/>
      <c r="B60" s="504" t="s">
        <v>133</v>
      </c>
      <c r="C60" s="504"/>
      <c r="D60" s="497"/>
      <c r="E60" s="149" t="s">
        <v>235</v>
      </c>
      <c r="F60" s="150"/>
      <c r="G60" s="150"/>
      <c r="H60" s="150"/>
      <c r="I60" s="150"/>
      <c r="J60" s="150"/>
    </row>
    <row r="61" spans="1:10" ht="14.1" customHeight="1">
      <c r="A61" s="56"/>
      <c r="B61" s="269"/>
      <c r="C61" s="545" t="s">
        <v>161</v>
      </c>
      <c r="D61" s="546"/>
      <c r="E61" s="149" t="s">
        <v>237</v>
      </c>
      <c r="F61" s="150">
        <v>0</v>
      </c>
      <c r="G61" s="150">
        <v>0</v>
      </c>
      <c r="H61" s="150">
        <v>35000</v>
      </c>
      <c r="I61" s="150">
        <f>SUM(G61:H61)</f>
        <v>35000</v>
      </c>
      <c r="J61" s="150">
        <v>0</v>
      </c>
    </row>
    <row r="62" spans="1:10" ht="14.1" customHeight="1">
      <c r="A62" s="56"/>
      <c r="B62" s="269"/>
      <c r="C62" s="493" t="s">
        <v>420</v>
      </c>
      <c r="D62" s="494"/>
      <c r="E62" s="448" t="s">
        <v>247</v>
      </c>
      <c r="F62" s="150">
        <v>24688</v>
      </c>
      <c r="G62" s="150">
        <v>0</v>
      </c>
      <c r="H62" s="150">
        <v>0</v>
      </c>
      <c r="I62" s="150">
        <v>0</v>
      </c>
      <c r="J62" s="150">
        <v>0</v>
      </c>
    </row>
    <row r="63" spans="1:10" ht="14.1" customHeight="1">
      <c r="A63" s="56"/>
      <c r="B63" s="324"/>
      <c r="C63" s="326"/>
      <c r="D63" s="328" t="s">
        <v>302</v>
      </c>
      <c r="E63" s="149" t="s">
        <v>421</v>
      </c>
      <c r="F63" s="150">
        <v>0</v>
      </c>
      <c r="G63" s="150">
        <v>0</v>
      </c>
      <c r="H63" s="150">
        <v>0</v>
      </c>
      <c r="I63" s="150">
        <v>0</v>
      </c>
      <c r="J63" s="150">
        <v>15000</v>
      </c>
    </row>
    <row r="64" spans="1:10" ht="14.1" customHeight="1">
      <c r="A64" s="56"/>
      <c r="B64" s="498" t="s">
        <v>137</v>
      </c>
      <c r="C64" s="498"/>
      <c r="D64" s="499"/>
      <c r="E64" s="220"/>
      <c r="F64" s="55">
        <f>SUM(F61:F62)</f>
        <v>24688</v>
      </c>
      <c r="G64" s="55">
        <f t="shared" ref="G64:H64" si="7">SUM(G61:G62)</f>
        <v>0</v>
      </c>
      <c r="H64" s="55">
        <f t="shared" si="7"/>
        <v>35000</v>
      </c>
      <c r="I64" s="55">
        <f>SUM(G64:H64)</f>
        <v>35000</v>
      </c>
      <c r="J64" s="55">
        <f>SUM(J61:J63)</f>
        <v>15000</v>
      </c>
    </row>
    <row r="65" spans="1:10" ht="14.1" customHeight="1" thickBot="1">
      <c r="A65" s="500" t="s">
        <v>17</v>
      </c>
      <c r="B65" s="501"/>
      <c r="C65" s="501"/>
      <c r="D65" s="502"/>
      <c r="E65" s="46"/>
      <c r="F65" s="314">
        <f>SUM(F31,F57,F64)</f>
        <v>1789235.59</v>
      </c>
      <c r="G65" s="314">
        <f t="shared" ref="G65:I65" si="8">SUM(G31,G57,G64)</f>
        <v>970674.22</v>
      </c>
      <c r="H65" s="314">
        <f t="shared" si="8"/>
        <v>940370.78</v>
      </c>
      <c r="I65" s="314">
        <f t="shared" si="8"/>
        <v>1911045</v>
      </c>
      <c r="J65" s="314">
        <f>SUM(J31,J57,J64)</f>
        <v>1916708</v>
      </c>
    </row>
    <row r="66" spans="1:10" ht="14.1" customHeight="1" thickTop="1">
      <c r="A66" s="17"/>
      <c r="B66" s="17"/>
      <c r="C66" s="29"/>
      <c r="D66" s="29"/>
      <c r="E66" s="214"/>
      <c r="F66" s="160"/>
      <c r="G66" s="160"/>
      <c r="H66" s="160"/>
      <c r="I66" s="160"/>
      <c r="J66" s="160"/>
    </row>
    <row r="67" spans="1:10" ht="14.1" customHeight="1">
      <c r="A67" s="61" t="s">
        <v>29</v>
      </c>
      <c r="E67" s="454" t="s">
        <v>31</v>
      </c>
      <c r="F67" s="117"/>
      <c r="G67" s="117"/>
      <c r="H67" s="117" t="s">
        <v>33</v>
      </c>
      <c r="I67" s="117"/>
      <c r="J67" s="117"/>
    </row>
    <row r="68" spans="1:10" ht="14.1" customHeight="1">
      <c r="E68" s="453"/>
      <c r="F68" s="117"/>
      <c r="G68" s="117"/>
      <c r="H68" s="117"/>
      <c r="I68" s="117"/>
      <c r="J68" s="117"/>
    </row>
    <row r="69" spans="1:10" ht="14.1" customHeight="1">
      <c r="E69" s="453"/>
      <c r="F69" s="117"/>
      <c r="G69" s="117"/>
      <c r="H69" s="117"/>
      <c r="I69" s="117"/>
      <c r="J69" s="117"/>
    </row>
    <row r="70" spans="1:10" ht="14.1" customHeight="1">
      <c r="C70" s="1" t="s">
        <v>70</v>
      </c>
      <c r="E70" s="490" t="s">
        <v>35</v>
      </c>
      <c r="F70" s="490"/>
      <c r="G70" s="490"/>
      <c r="H70" s="492" t="s">
        <v>36</v>
      </c>
      <c r="I70" s="492"/>
      <c r="J70" s="492"/>
    </row>
    <row r="71" spans="1:10" ht="14.1" customHeight="1">
      <c r="D71" s="61" t="s">
        <v>30</v>
      </c>
      <c r="E71" s="507" t="s">
        <v>352</v>
      </c>
      <c r="F71" s="491"/>
      <c r="G71" s="491"/>
      <c r="H71" s="489" t="s">
        <v>425</v>
      </c>
      <c r="I71" s="489"/>
      <c r="J71" s="489"/>
    </row>
    <row r="72" spans="1:10" ht="14.1" customHeight="1">
      <c r="A72" s="17"/>
      <c r="B72" s="17"/>
      <c r="C72" s="29"/>
      <c r="D72" s="29"/>
      <c r="E72" s="214"/>
      <c r="F72" s="160"/>
      <c r="G72" s="160"/>
      <c r="H72" s="160"/>
      <c r="I72" s="160"/>
      <c r="J72" s="160"/>
    </row>
  </sheetData>
  <mergeCells count="48">
    <mergeCell ref="B64:D64"/>
    <mergeCell ref="A65:D65"/>
    <mergeCell ref="H70:J70"/>
    <mergeCell ref="H71:J71"/>
    <mergeCell ref="E70:G70"/>
    <mergeCell ref="E71:G71"/>
    <mergeCell ref="B47:D47"/>
    <mergeCell ref="A9:D9"/>
    <mergeCell ref="A10:D10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44:D44"/>
    <mergeCell ref="B11:D11"/>
    <mergeCell ref="C12:D12"/>
    <mergeCell ref="B13:D13"/>
    <mergeCell ref="C46:D46"/>
    <mergeCell ref="A3:J3"/>
    <mergeCell ref="A4:J4"/>
    <mergeCell ref="G6:I6"/>
    <mergeCell ref="J6:J7"/>
    <mergeCell ref="E7:E8"/>
    <mergeCell ref="I7:I8"/>
    <mergeCell ref="A8:D8"/>
    <mergeCell ref="B43:D43"/>
    <mergeCell ref="B45:D45"/>
    <mergeCell ref="C14:D14"/>
    <mergeCell ref="B31:D31"/>
    <mergeCell ref="C61:D61"/>
    <mergeCell ref="C62:D62"/>
    <mergeCell ref="C48:D48"/>
    <mergeCell ref="C49:D49"/>
    <mergeCell ref="C51:D51"/>
    <mergeCell ref="C52:D52"/>
    <mergeCell ref="C54:D54"/>
    <mergeCell ref="B53:D53"/>
    <mergeCell ref="B55:D55"/>
    <mergeCell ref="B57:D57"/>
    <mergeCell ref="A59:D59"/>
    <mergeCell ref="B60:D60"/>
    <mergeCell ref="C56:D56"/>
    <mergeCell ref="B50:D50"/>
  </mergeCells>
  <pageMargins left="1.22" right="0.22" top="1" bottom="0.08" header="0" footer="0"/>
  <pageSetup paperSize="256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J83"/>
  <sheetViews>
    <sheetView workbookViewId="0">
      <selection activeCell="E5" sqref="E5"/>
    </sheetView>
  </sheetViews>
  <sheetFormatPr defaultRowHeight="14.1" customHeight="1"/>
  <cols>
    <col min="1" max="1" width="4" style="61" customWidth="1"/>
    <col min="2" max="2" width="2.85546875" style="61" customWidth="1"/>
    <col min="3" max="3" width="2.5703125" style="61" customWidth="1"/>
    <col min="4" max="4" width="38.140625" style="61" customWidth="1"/>
    <col min="5" max="5" width="16.7109375" style="213" customWidth="1"/>
    <col min="6" max="6" width="16.5703125" style="61" customWidth="1"/>
    <col min="7" max="7" width="16.28515625" style="61" customWidth="1"/>
    <col min="8" max="8" width="15.140625" style="61" customWidth="1"/>
    <col min="9" max="10" width="15.5703125" style="61" customWidth="1"/>
    <col min="11" max="16384" width="9.140625" style="61"/>
  </cols>
  <sheetData>
    <row r="1" spans="1:10" ht="14.1" customHeight="1">
      <c r="E1" s="427"/>
      <c r="J1" s="441" t="s">
        <v>308</v>
      </c>
    </row>
    <row r="2" spans="1:10" ht="14.1" customHeight="1">
      <c r="A2" s="61" t="s">
        <v>0</v>
      </c>
      <c r="J2" s="34" t="s">
        <v>28</v>
      </c>
    </row>
    <row r="3" spans="1:10" ht="14.1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4.1" customHeight="1">
      <c r="A4" s="507" t="s">
        <v>100</v>
      </c>
      <c r="B4" s="491"/>
      <c r="C4" s="491"/>
      <c r="D4" s="491"/>
      <c r="E4" s="491"/>
      <c r="F4" s="491"/>
      <c r="G4" s="491"/>
      <c r="H4" s="491"/>
      <c r="I4" s="491"/>
      <c r="J4" s="491"/>
    </row>
    <row r="6" spans="1:10" ht="14.1" customHeight="1">
      <c r="A6" s="61" t="s">
        <v>112</v>
      </c>
    </row>
    <row r="7" spans="1:10" ht="14.1" customHeight="1">
      <c r="A7" s="63"/>
      <c r="B7" s="44"/>
      <c r="C7" s="44"/>
      <c r="D7" s="64"/>
      <c r="E7" s="219"/>
      <c r="F7" s="219"/>
      <c r="G7" s="527" t="s">
        <v>21</v>
      </c>
      <c r="H7" s="527"/>
      <c r="I7" s="527"/>
      <c r="J7" s="528" t="s">
        <v>26</v>
      </c>
    </row>
    <row r="8" spans="1:10" ht="14.1" customHeight="1">
      <c r="A8" s="217"/>
      <c r="B8" s="214"/>
      <c r="C8" s="214"/>
      <c r="D8" s="218"/>
      <c r="E8" s="520" t="s">
        <v>18</v>
      </c>
      <c r="F8" s="220" t="s">
        <v>19</v>
      </c>
      <c r="G8" s="220" t="s">
        <v>22</v>
      </c>
      <c r="H8" s="220" t="s">
        <v>23</v>
      </c>
      <c r="I8" s="530" t="s">
        <v>24</v>
      </c>
      <c r="J8" s="529"/>
    </row>
    <row r="9" spans="1:10" ht="14.1" customHeight="1">
      <c r="A9" s="523" t="s">
        <v>2</v>
      </c>
      <c r="B9" s="509"/>
      <c r="C9" s="509"/>
      <c r="D9" s="524"/>
      <c r="E9" s="520"/>
      <c r="F9" s="220" t="s">
        <v>20</v>
      </c>
      <c r="G9" s="220" t="s">
        <v>20</v>
      </c>
      <c r="H9" s="220" t="s">
        <v>25</v>
      </c>
      <c r="I9" s="520"/>
      <c r="J9" s="220" t="s">
        <v>27</v>
      </c>
    </row>
    <row r="10" spans="1:10" ht="14.1" customHeight="1">
      <c r="A10" s="514">
        <v>1</v>
      </c>
      <c r="B10" s="515"/>
      <c r="C10" s="515"/>
      <c r="D10" s="516"/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</row>
    <row r="11" spans="1:10" ht="14.1" customHeight="1">
      <c r="A11" s="503" t="s">
        <v>99</v>
      </c>
      <c r="B11" s="498"/>
      <c r="C11" s="498"/>
      <c r="D11" s="499"/>
      <c r="E11" s="224"/>
      <c r="F11" s="20"/>
      <c r="G11" s="20"/>
      <c r="H11" s="20"/>
      <c r="I11" s="20"/>
      <c r="J11" s="20"/>
    </row>
    <row r="12" spans="1:10" ht="14.1" customHeight="1">
      <c r="A12" s="48"/>
      <c r="B12" s="504" t="s">
        <v>3</v>
      </c>
      <c r="C12" s="504"/>
      <c r="D12" s="497"/>
      <c r="E12" s="149" t="s">
        <v>213</v>
      </c>
      <c r="F12" s="18"/>
      <c r="G12" s="18"/>
      <c r="H12" s="18"/>
      <c r="I12" s="18"/>
      <c r="J12" s="18"/>
    </row>
    <row r="13" spans="1:10" ht="14.1" customHeight="1">
      <c r="A13" s="48"/>
      <c r="B13" s="49"/>
      <c r="C13" s="504" t="s">
        <v>4</v>
      </c>
      <c r="D13" s="497"/>
      <c r="E13" s="274" t="s">
        <v>118</v>
      </c>
      <c r="F13" s="28">
        <v>1989886</v>
      </c>
      <c r="G13" s="28">
        <v>1474590.43</v>
      </c>
      <c r="H13" s="28">
        <v>1474565.57</v>
      </c>
      <c r="I13" s="28">
        <f>SUM(G13:H13)</f>
        <v>2949156</v>
      </c>
      <c r="J13" s="28">
        <v>2950464</v>
      </c>
    </row>
    <row r="14" spans="1:10" ht="14.1" customHeight="1">
      <c r="A14" s="48"/>
      <c r="B14" s="504" t="s">
        <v>5</v>
      </c>
      <c r="C14" s="504"/>
      <c r="D14" s="497"/>
      <c r="E14" s="149" t="s">
        <v>214</v>
      </c>
      <c r="F14" s="28">
        <f>SUM(F16:F26)</f>
        <v>1025483.04</v>
      </c>
      <c r="G14" s="28">
        <f t="shared" ref="G14:I14" si="0">SUM(G16:G26)</f>
        <v>774558.75</v>
      </c>
      <c r="H14" s="28">
        <f t="shared" si="0"/>
        <v>799518.25</v>
      </c>
      <c r="I14" s="28">
        <f t="shared" si="0"/>
        <v>1574077</v>
      </c>
      <c r="J14" s="28">
        <f>SUM(J16:J26)</f>
        <v>1616506</v>
      </c>
    </row>
    <row r="15" spans="1:10" ht="14.1" customHeight="1">
      <c r="A15" s="48"/>
      <c r="B15" s="47"/>
      <c r="C15" s="504" t="s">
        <v>6</v>
      </c>
      <c r="D15" s="497"/>
      <c r="E15" s="274" t="s">
        <v>119</v>
      </c>
      <c r="F15" s="28">
        <v>250000</v>
      </c>
      <c r="G15" s="28">
        <v>132000</v>
      </c>
      <c r="H15" s="28">
        <v>132000</v>
      </c>
      <c r="I15" s="28">
        <f>SUM(G15:H15)</f>
        <v>264000</v>
      </c>
      <c r="J15" s="28">
        <v>264000</v>
      </c>
    </row>
    <row r="16" spans="1:10" ht="14.1" customHeight="1">
      <c r="A16" s="48"/>
      <c r="B16" s="47"/>
      <c r="C16" s="504" t="s">
        <v>183</v>
      </c>
      <c r="D16" s="497"/>
      <c r="E16" s="473" t="s">
        <v>198</v>
      </c>
      <c r="F16" s="31">
        <v>67500</v>
      </c>
      <c r="G16" s="31">
        <v>33750</v>
      </c>
      <c r="H16" s="31">
        <v>33750</v>
      </c>
      <c r="I16" s="31">
        <f>SUM(G16:H16)</f>
        <v>67500</v>
      </c>
      <c r="J16" s="31">
        <v>67500</v>
      </c>
    </row>
    <row r="17" spans="1:10" ht="14.1" customHeight="1">
      <c r="A17" s="48"/>
      <c r="B17" s="47"/>
      <c r="C17" s="504" t="s">
        <v>184</v>
      </c>
      <c r="D17" s="497"/>
      <c r="E17" s="473" t="s">
        <v>199</v>
      </c>
      <c r="F17" s="31">
        <v>67500</v>
      </c>
      <c r="G17" s="31">
        <v>33750</v>
      </c>
      <c r="H17" s="31">
        <v>33750</v>
      </c>
      <c r="I17" s="31">
        <f>SUM(G17:H17)</f>
        <v>67500</v>
      </c>
      <c r="J17" s="31">
        <v>67500</v>
      </c>
    </row>
    <row r="18" spans="1:10" ht="14.1" customHeight="1">
      <c r="A18" s="48"/>
      <c r="B18" s="47"/>
      <c r="C18" s="504" t="s">
        <v>185</v>
      </c>
      <c r="D18" s="497"/>
      <c r="E18" s="473" t="s">
        <v>200</v>
      </c>
      <c r="F18" s="31">
        <v>50000</v>
      </c>
      <c r="G18" s="31">
        <v>55000</v>
      </c>
      <c r="H18" s="31">
        <v>0</v>
      </c>
      <c r="I18" s="31">
        <f>SUM(G18:H18)</f>
        <v>55000</v>
      </c>
      <c r="J18" s="31">
        <v>55000</v>
      </c>
    </row>
    <row r="19" spans="1:10" ht="14.1" customHeight="1">
      <c r="A19" s="48"/>
      <c r="B19" s="47"/>
      <c r="C19" s="469" t="s">
        <v>186</v>
      </c>
      <c r="D19" s="470"/>
      <c r="E19" s="473" t="s">
        <v>201</v>
      </c>
      <c r="F19" s="562">
        <v>214100</v>
      </c>
      <c r="G19" s="562">
        <v>108900</v>
      </c>
      <c r="H19" s="562">
        <v>108900</v>
      </c>
      <c r="I19" s="31">
        <f>SUM(G19:H19)</f>
        <v>217800</v>
      </c>
      <c r="J19" s="31">
        <v>198000</v>
      </c>
    </row>
    <row r="20" spans="1:10" ht="14.1" customHeight="1">
      <c r="A20" s="48"/>
      <c r="B20" s="47"/>
      <c r="C20" s="469" t="s">
        <v>187</v>
      </c>
      <c r="D20" s="470"/>
      <c r="E20" s="473" t="s">
        <v>202</v>
      </c>
      <c r="F20" s="562"/>
      <c r="G20" s="562"/>
      <c r="H20" s="562"/>
      <c r="I20" s="31">
        <v>0</v>
      </c>
      <c r="J20" s="31">
        <v>19800</v>
      </c>
    </row>
    <row r="21" spans="1:10" ht="14.1" customHeight="1">
      <c r="A21" s="48"/>
      <c r="B21" s="47"/>
      <c r="C21" s="504" t="s">
        <v>188</v>
      </c>
      <c r="D21" s="497"/>
      <c r="E21" s="473" t="s">
        <v>203</v>
      </c>
      <c r="F21" s="31">
        <v>22000</v>
      </c>
      <c r="G21" s="31">
        <v>20000</v>
      </c>
      <c r="H21" s="31">
        <v>0</v>
      </c>
      <c r="I21" s="31">
        <f t="shared" ref="I21:I26" si="1">SUM(G21:H21)</f>
        <v>20000</v>
      </c>
      <c r="J21" s="31">
        <v>0</v>
      </c>
    </row>
    <row r="22" spans="1:10" ht="14.1" customHeight="1">
      <c r="A22" s="48"/>
      <c r="B22" s="47"/>
      <c r="C22" s="469" t="s">
        <v>189</v>
      </c>
      <c r="D22" s="470"/>
      <c r="E22" s="473" t="s">
        <v>204</v>
      </c>
      <c r="F22" s="31">
        <v>373159.04</v>
      </c>
      <c r="G22" s="31">
        <v>249895.75</v>
      </c>
      <c r="H22" s="31">
        <v>349855.25</v>
      </c>
      <c r="I22" s="31">
        <f t="shared" si="1"/>
        <v>599751</v>
      </c>
      <c r="J22" s="31">
        <v>634462</v>
      </c>
    </row>
    <row r="23" spans="1:10" ht="14.1" customHeight="1">
      <c r="A23" s="48"/>
      <c r="B23" s="47"/>
      <c r="C23" s="469" t="s">
        <v>192</v>
      </c>
      <c r="D23" s="470"/>
      <c r="E23" s="473" t="s">
        <v>205</v>
      </c>
      <c r="F23" s="31">
        <v>20000</v>
      </c>
      <c r="G23" s="31">
        <v>0</v>
      </c>
      <c r="H23" s="31">
        <v>0</v>
      </c>
      <c r="I23" s="31">
        <f t="shared" si="1"/>
        <v>0</v>
      </c>
      <c r="J23" s="31">
        <v>0</v>
      </c>
    </row>
    <row r="24" spans="1:10" ht="14.1" customHeight="1">
      <c r="A24" s="48"/>
      <c r="B24" s="47"/>
      <c r="C24" s="504" t="s">
        <v>191</v>
      </c>
      <c r="D24" s="497"/>
      <c r="E24" s="473" t="s">
        <v>207</v>
      </c>
      <c r="F24" s="31">
        <v>159224</v>
      </c>
      <c r="G24" s="31">
        <v>0</v>
      </c>
      <c r="H24" s="31">
        <v>245763</v>
      </c>
      <c r="I24" s="31">
        <f t="shared" si="1"/>
        <v>245763</v>
      </c>
      <c r="J24" s="31">
        <v>245872</v>
      </c>
    </row>
    <row r="25" spans="1:10" ht="14.1" customHeight="1">
      <c r="A25" s="48"/>
      <c r="B25" s="47"/>
      <c r="C25" s="504" t="s">
        <v>322</v>
      </c>
      <c r="D25" s="497"/>
      <c r="E25" s="473" t="s">
        <v>207</v>
      </c>
      <c r="F25" s="31">
        <v>0</v>
      </c>
      <c r="G25" s="31">
        <v>245763</v>
      </c>
      <c r="H25" s="31">
        <v>0</v>
      </c>
      <c r="I25" s="31">
        <f t="shared" si="1"/>
        <v>245763</v>
      </c>
      <c r="J25" s="31">
        <v>245872</v>
      </c>
    </row>
    <row r="26" spans="1:10" ht="14.1" customHeight="1">
      <c r="A26" s="48"/>
      <c r="B26" s="47"/>
      <c r="C26" s="504" t="s">
        <v>193</v>
      </c>
      <c r="D26" s="497"/>
      <c r="E26" s="473" t="s">
        <v>208</v>
      </c>
      <c r="F26" s="31">
        <v>52000</v>
      </c>
      <c r="G26" s="31">
        <v>27500</v>
      </c>
      <c r="H26" s="31">
        <v>27500</v>
      </c>
      <c r="I26" s="31">
        <f t="shared" si="1"/>
        <v>55000</v>
      </c>
      <c r="J26" s="31">
        <v>82500</v>
      </c>
    </row>
    <row r="27" spans="1:10" ht="14.1" customHeight="1">
      <c r="A27" s="48"/>
      <c r="B27" s="49" t="s">
        <v>97</v>
      </c>
      <c r="C27" s="49"/>
      <c r="D27" s="50"/>
      <c r="E27" s="468" t="s">
        <v>209</v>
      </c>
      <c r="F27" s="28">
        <f>SUM(F28:F31)</f>
        <v>314627.86000000004</v>
      </c>
      <c r="G27" s="28">
        <f t="shared" ref="G27:J27" si="2">SUM(G28:G31)</f>
        <v>224542.36000000002</v>
      </c>
      <c r="H27" s="28">
        <f t="shared" si="2"/>
        <v>232431.63999999998</v>
      </c>
      <c r="I27" s="28">
        <f t="shared" si="2"/>
        <v>456974</v>
      </c>
      <c r="J27" s="28">
        <f t="shared" si="2"/>
        <v>458976</v>
      </c>
    </row>
    <row r="28" spans="1:10" ht="14.1" customHeight="1">
      <c r="A28" s="48"/>
      <c r="B28" s="47"/>
      <c r="C28" s="270" t="s">
        <v>194</v>
      </c>
      <c r="D28" s="273"/>
      <c r="E28" s="149" t="s">
        <v>210</v>
      </c>
      <c r="F28" s="31">
        <v>238786.32</v>
      </c>
      <c r="G28" s="31">
        <v>173523.52</v>
      </c>
      <c r="H28" s="31">
        <v>177509.48</v>
      </c>
      <c r="I28" s="18">
        <f>SUM(G28:H28)</f>
        <v>351033</v>
      </c>
      <c r="J28" s="18">
        <v>354061</v>
      </c>
    </row>
    <row r="29" spans="1:10" ht="14.1" customHeight="1">
      <c r="A29" s="48"/>
      <c r="B29" s="47"/>
      <c r="C29" s="270" t="s">
        <v>195</v>
      </c>
      <c r="D29" s="273"/>
      <c r="E29" s="149" t="s">
        <v>211</v>
      </c>
      <c r="F29" s="31">
        <v>39797.72</v>
      </c>
      <c r="G29" s="31">
        <v>28920.42</v>
      </c>
      <c r="H29" s="31">
        <v>30070.58</v>
      </c>
      <c r="I29" s="18">
        <f>SUM(G29:H29)</f>
        <v>58991</v>
      </c>
      <c r="J29" s="18">
        <v>59015</v>
      </c>
    </row>
    <row r="30" spans="1:10" ht="14.1" customHeight="1">
      <c r="A30" s="48"/>
      <c r="B30" s="47"/>
      <c r="C30" s="270" t="s">
        <v>196</v>
      </c>
      <c r="D30" s="273"/>
      <c r="E30" s="149" t="s">
        <v>215</v>
      </c>
      <c r="F30" s="31">
        <v>23637.5</v>
      </c>
      <c r="G30" s="31">
        <v>15750</v>
      </c>
      <c r="H30" s="31">
        <v>18000</v>
      </c>
      <c r="I30" s="18">
        <f>SUM(G30:H30)</f>
        <v>33750</v>
      </c>
      <c r="J30" s="18">
        <v>32700</v>
      </c>
    </row>
    <row r="31" spans="1:10" ht="14.1" customHeight="1">
      <c r="A31" s="48"/>
      <c r="B31" s="47"/>
      <c r="C31" s="270" t="s">
        <v>197</v>
      </c>
      <c r="D31" s="273"/>
      <c r="E31" s="149" t="s">
        <v>212</v>
      </c>
      <c r="F31" s="31">
        <v>12406.32</v>
      </c>
      <c r="G31" s="31">
        <v>6348.42</v>
      </c>
      <c r="H31" s="31">
        <v>6851.58</v>
      </c>
      <c r="I31" s="18">
        <f>SUM(G31:H31)</f>
        <v>13200</v>
      </c>
      <c r="J31" s="18">
        <v>13200</v>
      </c>
    </row>
    <row r="32" spans="1:10" ht="14.1" customHeight="1">
      <c r="A32" s="48"/>
      <c r="B32" s="272" t="s">
        <v>7</v>
      </c>
      <c r="C32" s="273"/>
      <c r="E32" s="149" t="s">
        <v>216</v>
      </c>
      <c r="F32" s="18"/>
      <c r="G32" s="18"/>
      <c r="H32" s="18"/>
      <c r="I32" s="18"/>
      <c r="J32" s="18"/>
    </row>
    <row r="33" spans="1:10" ht="14.1" customHeight="1">
      <c r="A33" s="48"/>
      <c r="B33" s="49"/>
      <c r="C33" s="271" t="s">
        <v>7</v>
      </c>
      <c r="D33" s="273"/>
      <c r="E33" s="149" t="s">
        <v>212</v>
      </c>
      <c r="F33" s="18"/>
      <c r="G33" s="18"/>
      <c r="H33" s="18"/>
      <c r="I33" s="18"/>
      <c r="J33" s="18"/>
    </row>
    <row r="34" spans="1:10" ht="14.1" customHeight="1">
      <c r="A34" s="48"/>
      <c r="B34" s="49"/>
      <c r="C34" s="495" t="s">
        <v>333</v>
      </c>
      <c r="D34" s="494"/>
      <c r="E34" s="149"/>
      <c r="F34" s="28">
        <v>159080</v>
      </c>
      <c r="G34" s="28">
        <v>0</v>
      </c>
      <c r="H34" s="28">
        <v>55000</v>
      </c>
      <c r="I34" s="28">
        <f>SUM(G34:H34)</f>
        <v>55000</v>
      </c>
      <c r="J34" s="28">
        <v>55000</v>
      </c>
    </row>
    <row r="35" spans="1:10" ht="14.1" customHeight="1">
      <c r="A35" s="48"/>
      <c r="B35" s="498" t="s">
        <v>135</v>
      </c>
      <c r="C35" s="498"/>
      <c r="D35" s="499"/>
      <c r="E35" s="220"/>
      <c r="F35" s="21">
        <f>SUM(F13,F14,F15,F27,F34)</f>
        <v>3739076.9</v>
      </c>
      <c r="G35" s="21">
        <f t="shared" ref="G35:J35" si="3">SUM(G13,G14,G15,G27,G34)</f>
        <v>2605691.5399999996</v>
      </c>
      <c r="H35" s="21">
        <f t="shared" si="3"/>
        <v>2693515.4600000004</v>
      </c>
      <c r="I35" s="21">
        <f>SUM(I13,I14,I15,I27,I34)</f>
        <v>5299207</v>
      </c>
      <c r="J35" s="21">
        <f t="shared" si="3"/>
        <v>5344946</v>
      </c>
    </row>
    <row r="36" spans="1:10" ht="14.1" customHeight="1">
      <c r="A36" s="376"/>
      <c r="B36" s="152"/>
      <c r="C36" s="152"/>
      <c r="D36" s="152"/>
      <c r="E36" s="44"/>
      <c r="F36" s="389"/>
      <c r="G36" s="389"/>
      <c r="H36" s="389"/>
      <c r="I36" s="389"/>
      <c r="J36" s="389"/>
    </row>
    <row r="37" spans="1:10" ht="14.1" customHeight="1">
      <c r="A37" s="49"/>
      <c r="B37" s="349"/>
      <c r="C37" s="349"/>
      <c r="D37" s="349"/>
      <c r="E37" s="352"/>
      <c r="F37" s="160"/>
      <c r="G37" s="160"/>
      <c r="H37" s="160"/>
      <c r="I37" s="160"/>
      <c r="J37" s="160"/>
    </row>
    <row r="38" spans="1:10" ht="14.1" customHeight="1">
      <c r="A38" s="49"/>
      <c r="B38" s="424"/>
      <c r="C38" s="424"/>
      <c r="D38" s="424"/>
      <c r="E38" s="428"/>
      <c r="F38" s="160"/>
      <c r="G38" s="160"/>
      <c r="H38" s="160"/>
      <c r="I38" s="160"/>
      <c r="J38" s="160"/>
    </row>
    <row r="39" spans="1:10" ht="14.1" customHeight="1">
      <c r="A39" s="49"/>
      <c r="B39" s="349"/>
      <c r="C39" s="349"/>
      <c r="D39" s="349"/>
      <c r="E39" s="352"/>
      <c r="F39" s="160"/>
      <c r="G39" s="160"/>
      <c r="H39" s="160"/>
      <c r="I39" s="160"/>
      <c r="J39" s="160"/>
    </row>
    <row r="40" spans="1:10" ht="14.1" customHeight="1">
      <c r="A40" s="49"/>
      <c r="B40" s="424"/>
      <c r="C40" s="424"/>
      <c r="D40" s="424"/>
      <c r="E40" s="428"/>
      <c r="F40" s="160"/>
      <c r="G40" s="160"/>
      <c r="H40" s="160"/>
      <c r="I40" s="160"/>
      <c r="J40" s="160"/>
    </row>
    <row r="41" spans="1:10" ht="14.1" customHeight="1">
      <c r="A41" s="378"/>
      <c r="B41" s="350"/>
      <c r="C41" s="350"/>
      <c r="D41" s="350"/>
      <c r="E41" s="353"/>
      <c r="F41" s="390"/>
      <c r="G41" s="390"/>
      <c r="H41" s="390"/>
      <c r="I41" s="390"/>
      <c r="J41" s="440" t="s">
        <v>304</v>
      </c>
    </row>
    <row r="42" spans="1:10" ht="12.95" customHeight="1">
      <c r="A42" s="15" t="s">
        <v>8</v>
      </c>
      <c r="B42" s="17"/>
      <c r="C42" s="29"/>
      <c r="D42" s="74"/>
      <c r="E42" s="220"/>
      <c r="F42" s="18"/>
      <c r="G42" s="18"/>
      <c r="H42" s="18"/>
      <c r="I42" s="18"/>
      <c r="J42" s="18"/>
    </row>
    <row r="43" spans="1:10" ht="12.95" customHeight="1">
      <c r="A43" s="15"/>
      <c r="B43" s="493" t="s">
        <v>9</v>
      </c>
      <c r="C43" s="504"/>
      <c r="D43" s="497"/>
      <c r="E43" s="149" t="s">
        <v>175</v>
      </c>
      <c r="F43" s="31"/>
      <c r="G43" s="31"/>
      <c r="H43" s="31"/>
      <c r="I43" s="31"/>
      <c r="J43" s="28"/>
    </row>
    <row r="44" spans="1:10" ht="12.95" customHeight="1">
      <c r="A44" s="15"/>
      <c r="B44" s="277"/>
      <c r="C44" s="493" t="s">
        <v>9</v>
      </c>
      <c r="D44" s="497"/>
      <c r="E44" s="149" t="s">
        <v>168</v>
      </c>
      <c r="F44" s="28">
        <v>88572.75</v>
      </c>
      <c r="G44" s="28">
        <v>35351</v>
      </c>
      <c r="H44" s="28">
        <v>34649</v>
      </c>
      <c r="I44" s="28">
        <f>SUM(G44:H44)</f>
        <v>70000</v>
      </c>
      <c r="J44" s="28">
        <v>70000</v>
      </c>
    </row>
    <row r="45" spans="1:10" ht="12.95" customHeight="1">
      <c r="A45" s="15"/>
      <c r="B45" s="493" t="s">
        <v>10</v>
      </c>
      <c r="C45" s="504"/>
      <c r="D45" s="497"/>
      <c r="E45" s="149" t="s">
        <v>176</v>
      </c>
      <c r="F45" s="31"/>
      <c r="G45" s="31"/>
      <c r="H45" s="31"/>
      <c r="I45" s="31"/>
      <c r="J45" s="28"/>
    </row>
    <row r="46" spans="1:10" ht="12.95" customHeight="1">
      <c r="A46" s="15"/>
      <c r="B46" s="277"/>
      <c r="C46" s="493" t="s">
        <v>61</v>
      </c>
      <c r="D46" s="497"/>
      <c r="E46" s="149" t="s">
        <v>169</v>
      </c>
      <c r="F46" s="28">
        <v>49978.22</v>
      </c>
      <c r="G46" s="28">
        <v>5581</v>
      </c>
      <c r="H46" s="28">
        <v>44419</v>
      </c>
      <c r="I46" s="28">
        <f>SUM(G46:H46)</f>
        <v>50000</v>
      </c>
      <c r="J46" s="28">
        <v>70000</v>
      </c>
    </row>
    <row r="47" spans="1:10" ht="12.95" customHeight="1">
      <c r="A47" s="15"/>
      <c r="B47" s="493" t="s">
        <v>11</v>
      </c>
      <c r="C47" s="504"/>
      <c r="D47" s="497"/>
      <c r="E47" s="149" t="s">
        <v>177</v>
      </c>
      <c r="F47" s="28">
        <f>SUM(F48:F50)</f>
        <v>207614.3</v>
      </c>
      <c r="G47" s="28">
        <f t="shared" ref="G47:H47" si="4">SUM(G48:G50)</f>
        <v>150973.1</v>
      </c>
      <c r="H47" s="28">
        <f t="shared" si="4"/>
        <v>53234.9</v>
      </c>
      <c r="I47" s="28">
        <f>SUM(G47:H47)</f>
        <v>204208</v>
      </c>
      <c r="J47" s="28">
        <f>SUM(J48:J50)</f>
        <v>250000</v>
      </c>
    </row>
    <row r="48" spans="1:10" ht="12.95" customHeight="1">
      <c r="A48" s="15"/>
      <c r="B48" s="277"/>
      <c r="C48" s="493" t="s">
        <v>38</v>
      </c>
      <c r="D48" s="497"/>
      <c r="E48" s="149" t="s">
        <v>170</v>
      </c>
      <c r="F48" s="31">
        <v>55355.3</v>
      </c>
      <c r="G48" s="31">
        <v>55833.1</v>
      </c>
      <c r="H48" s="31">
        <v>3564.9</v>
      </c>
      <c r="I48" s="31"/>
      <c r="J48" s="31">
        <v>50000</v>
      </c>
    </row>
    <row r="49" spans="1:10" ht="12.95" customHeight="1">
      <c r="A49" s="15"/>
      <c r="B49" s="277"/>
      <c r="C49" s="545" t="s">
        <v>270</v>
      </c>
      <c r="D49" s="546"/>
      <c r="E49" s="149" t="s">
        <v>271</v>
      </c>
      <c r="F49" s="31">
        <v>151125</v>
      </c>
      <c r="G49" s="31">
        <v>95140</v>
      </c>
      <c r="H49" s="31">
        <v>49670</v>
      </c>
      <c r="I49" s="31"/>
      <c r="J49" s="31">
        <v>200000</v>
      </c>
    </row>
    <row r="50" spans="1:10" ht="12.95" customHeight="1">
      <c r="A50" s="15"/>
      <c r="B50" s="277"/>
      <c r="C50" s="495" t="s">
        <v>249</v>
      </c>
      <c r="D50" s="497"/>
      <c r="E50" s="149" t="s">
        <v>171</v>
      </c>
      <c r="F50" s="31">
        <v>1134</v>
      </c>
      <c r="G50" s="31">
        <v>0</v>
      </c>
      <c r="H50" s="31">
        <v>0</v>
      </c>
      <c r="I50" s="31">
        <v>0</v>
      </c>
      <c r="J50" s="31">
        <v>0</v>
      </c>
    </row>
    <row r="51" spans="1:10" ht="12.95" customHeight="1">
      <c r="A51" s="15"/>
      <c r="B51" s="493" t="s">
        <v>113</v>
      </c>
      <c r="C51" s="504"/>
      <c r="D51" s="497"/>
      <c r="E51" s="149" t="s">
        <v>179</v>
      </c>
      <c r="F51" s="28">
        <f>SUM(F52:F54)</f>
        <v>11465</v>
      </c>
      <c r="G51" s="28">
        <f t="shared" ref="G51:H51" si="5">SUM(G52:G54)</f>
        <v>0</v>
      </c>
      <c r="H51" s="28">
        <f t="shared" si="5"/>
        <v>38436</v>
      </c>
      <c r="I51" s="28">
        <f>SUM(G51:H51)</f>
        <v>38436</v>
      </c>
      <c r="J51" s="28">
        <f>SUM(J52:J54)</f>
        <v>42400</v>
      </c>
    </row>
    <row r="52" spans="1:10" ht="12.95" customHeight="1">
      <c r="A52" s="15"/>
      <c r="B52" s="277"/>
      <c r="C52" s="493" t="s">
        <v>266</v>
      </c>
      <c r="D52" s="497"/>
      <c r="E52" s="149" t="s">
        <v>267</v>
      </c>
      <c r="F52" s="31">
        <v>0</v>
      </c>
      <c r="G52" s="31">
        <v>0</v>
      </c>
      <c r="H52" s="31">
        <v>2000</v>
      </c>
      <c r="I52" s="31">
        <v>0</v>
      </c>
      <c r="J52" s="31">
        <v>2000</v>
      </c>
    </row>
    <row r="53" spans="1:10" ht="12.95" customHeight="1">
      <c r="A53" s="15"/>
      <c r="B53" s="277"/>
      <c r="C53" s="493" t="s">
        <v>148</v>
      </c>
      <c r="D53" s="497"/>
      <c r="E53" s="149" t="s">
        <v>173</v>
      </c>
      <c r="F53" s="31">
        <v>11465</v>
      </c>
      <c r="G53" s="31">
        <v>0</v>
      </c>
      <c r="H53" s="31">
        <v>21600</v>
      </c>
      <c r="I53" s="31">
        <v>0</v>
      </c>
      <c r="J53" s="31">
        <v>22000</v>
      </c>
    </row>
    <row r="54" spans="1:10" ht="12.95" customHeight="1">
      <c r="A54" s="15"/>
      <c r="B54" s="277"/>
      <c r="C54" s="493" t="s">
        <v>166</v>
      </c>
      <c r="D54" s="497"/>
      <c r="E54" s="149" t="s">
        <v>174</v>
      </c>
      <c r="F54" s="31">
        <v>0</v>
      </c>
      <c r="G54" s="31">
        <v>0</v>
      </c>
      <c r="H54" s="31">
        <v>14836</v>
      </c>
      <c r="I54" s="31">
        <v>0</v>
      </c>
      <c r="J54" s="31">
        <v>18400</v>
      </c>
    </row>
    <row r="55" spans="1:10" ht="12.95" customHeight="1">
      <c r="A55" s="15"/>
      <c r="B55" s="495" t="s">
        <v>93</v>
      </c>
      <c r="C55" s="496"/>
      <c r="D55" s="497"/>
      <c r="E55" s="149" t="s">
        <v>217</v>
      </c>
      <c r="F55" s="31"/>
      <c r="G55" s="31"/>
      <c r="H55" s="31"/>
      <c r="I55" s="31"/>
      <c r="J55" s="31"/>
    </row>
    <row r="56" spans="1:10" ht="12.95" customHeight="1">
      <c r="A56" s="15"/>
      <c r="B56" s="278"/>
      <c r="C56" s="495" t="s">
        <v>272</v>
      </c>
      <c r="D56" s="497"/>
      <c r="E56" s="149" t="s">
        <v>220</v>
      </c>
      <c r="F56" s="28">
        <v>220000</v>
      </c>
      <c r="G56" s="28">
        <v>221250</v>
      </c>
      <c r="H56" s="28">
        <v>17000</v>
      </c>
      <c r="I56" s="28">
        <f>SUM(G56:H56)</f>
        <v>238250</v>
      </c>
      <c r="J56" s="28">
        <v>250000</v>
      </c>
    </row>
    <row r="57" spans="1:10" ht="12.95" customHeight="1">
      <c r="A57" s="15"/>
      <c r="B57" s="493" t="s">
        <v>14</v>
      </c>
      <c r="C57" s="493"/>
      <c r="D57" s="494"/>
      <c r="E57" s="149" t="s">
        <v>221</v>
      </c>
      <c r="F57" s="28">
        <v>0</v>
      </c>
      <c r="G57" s="28">
        <v>109898</v>
      </c>
      <c r="H57" s="28">
        <f>SUM(H58:H60)</f>
        <v>59599</v>
      </c>
      <c r="I57" s="28">
        <f t="shared" ref="I57" si="6">SUM(G57:H57)</f>
        <v>169497</v>
      </c>
      <c r="J57" s="28">
        <f>SUM(J58:J60)</f>
        <v>220000</v>
      </c>
    </row>
    <row r="58" spans="1:10" ht="12.95" customHeight="1">
      <c r="A58" s="15"/>
      <c r="B58" s="277"/>
      <c r="C58" s="495" t="s">
        <v>273</v>
      </c>
      <c r="D58" s="497"/>
      <c r="E58" s="149" t="s">
        <v>274</v>
      </c>
      <c r="F58" s="31">
        <v>0</v>
      </c>
      <c r="G58" s="31">
        <v>0</v>
      </c>
      <c r="H58" s="31">
        <v>39503</v>
      </c>
      <c r="I58" s="31">
        <v>0</v>
      </c>
      <c r="J58" s="31">
        <v>0</v>
      </c>
    </row>
    <row r="59" spans="1:10" ht="12.95" customHeight="1">
      <c r="A59" s="15"/>
      <c r="B59" s="277"/>
      <c r="C59" s="547" t="s">
        <v>153</v>
      </c>
      <c r="D59" s="546"/>
      <c r="E59" s="149" t="s">
        <v>222</v>
      </c>
      <c r="F59" s="31">
        <v>0</v>
      </c>
      <c r="G59" s="31">
        <v>0</v>
      </c>
      <c r="H59" s="31">
        <v>9000</v>
      </c>
      <c r="I59" s="31">
        <v>0</v>
      </c>
      <c r="J59" s="31">
        <v>20000</v>
      </c>
    </row>
    <row r="60" spans="1:10" ht="12.95" customHeight="1">
      <c r="A60" s="15"/>
      <c r="B60" s="277"/>
      <c r="C60" s="278" t="s">
        <v>154</v>
      </c>
      <c r="D60" s="276"/>
      <c r="E60" s="149" t="s">
        <v>223</v>
      </c>
      <c r="F60" s="31">
        <v>0</v>
      </c>
      <c r="G60" s="31">
        <v>109898</v>
      </c>
      <c r="H60" s="31">
        <v>11096</v>
      </c>
      <c r="I60" s="31">
        <v>0</v>
      </c>
      <c r="J60" s="31">
        <v>200000</v>
      </c>
    </row>
    <row r="61" spans="1:10" ht="12.95" customHeight="1">
      <c r="A61" s="15"/>
      <c r="B61" s="493" t="s">
        <v>115</v>
      </c>
      <c r="C61" s="493"/>
      <c r="D61" s="494"/>
      <c r="E61" s="149" t="s">
        <v>227</v>
      </c>
      <c r="F61" s="28">
        <f>SUM(F62:F63)</f>
        <v>79772</v>
      </c>
      <c r="G61" s="28">
        <f t="shared" ref="G61:H61" si="7">SUM(G62:G63)</f>
        <v>89503</v>
      </c>
      <c r="H61" s="28">
        <f t="shared" si="7"/>
        <v>40106</v>
      </c>
      <c r="I61" s="28">
        <f>SUM(G61:H61)</f>
        <v>129609</v>
      </c>
      <c r="J61" s="135">
        <f>SUM(J65:J68)</f>
        <v>190000</v>
      </c>
    </row>
    <row r="62" spans="1:10" ht="12.95" customHeight="1">
      <c r="A62" s="15"/>
      <c r="B62" s="277"/>
      <c r="C62" s="493" t="s">
        <v>256</v>
      </c>
      <c r="D62" s="494"/>
      <c r="E62" s="149" t="s">
        <v>257</v>
      </c>
      <c r="F62" s="31">
        <v>3000</v>
      </c>
      <c r="G62" s="31"/>
      <c r="H62" s="31"/>
      <c r="I62" s="31"/>
      <c r="J62" s="31"/>
    </row>
    <row r="63" spans="1:10" ht="12.95" customHeight="1">
      <c r="A63" s="15"/>
      <c r="B63" s="277"/>
      <c r="C63" s="493" t="s">
        <v>115</v>
      </c>
      <c r="D63" s="497"/>
      <c r="E63" s="149" t="s">
        <v>234</v>
      </c>
      <c r="F63" s="31">
        <f>SUM(F64:F67)</f>
        <v>76772</v>
      </c>
      <c r="G63" s="31">
        <f t="shared" ref="G63:H63" si="8">SUM(G64:G67)</f>
        <v>89503</v>
      </c>
      <c r="H63" s="31">
        <f t="shared" si="8"/>
        <v>40106</v>
      </c>
      <c r="I63" s="31">
        <f>SUM(G63:H63)</f>
        <v>129609</v>
      </c>
      <c r="J63" s="31">
        <v>0</v>
      </c>
    </row>
    <row r="64" spans="1:10" ht="12.95" customHeight="1">
      <c r="A64" s="15"/>
      <c r="B64" s="277"/>
      <c r="C64" s="493" t="s">
        <v>377</v>
      </c>
      <c r="D64" s="494"/>
      <c r="E64" s="149" t="s">
        <v>234</v>
      </c>
      <c r="F64" s="31">
        <v>7690</v>
      </c>
      <c r="G64" s="31">
        <v>39503</v>
      </c>
      <c r="H64" s="31">
        <v>10000</v>
      </c>
      <c r="I64" s="31">
        <v>0</v>
      </c>
      <c r="J64" s="31">
        <v>0</v>
      </c>
    </row>
    <row r="65" spans="1:10" ht="12.95" customHeight="1">
      <c r="A65" s="15"/>
      <c r="B65" s="277"/>
      <c r="C65" s="493" t="s">
        <v>378</v>
      </c>
      <c r="D65" s="494"/>
      <c r="E65" s="149" t="s">
        <v>382</v>
      </c>
      <c r="F65" s="31">
        <v>69082</v>
      </c>
      <c r="G65" s="31">
        <v>0</v>
      </c>
      <c r="H65" s="31">
        <v>22106</v>
      </c>
      <c r="I65" s="31">
        <v>0</v>
      </c>
      <c r="J65" s="31">
        <v>80000</v>
      </c>
    </row>
    <row r="66" spans="1:10" ht="12.95" customHeight="1">
      <c r="A66" s="15"/>
      <c r="B66" s="277"/>
      <c r="C66" s="493" t="s">
        <v>379</v>
      </c>
      <c r="D66" s="494"/>
      <c r="E66" s="149" t="s">
        <v>383</v>
      </c>
      <c r="F66" s="31">
        <v>0</v>
      </c>
      <c r="G66" s="31">
        <v>0</v>
      </c>
      <c r="H66" s="31">
        <v>8000</v>
      </c>
      <c r="I66" s="31">
        <v>0</v>
      </c>
      <c r="J66" s="31">
        <v>10000</v>
      </c>
    </row>
    <row r="67" spans="1:10" ht="12.95" customHeight="1">
      <c r="A67" s="15"/>
      <c r="B67" s="277"/>
      <c r="C67" s="493" t="s">
        <v>380</v>
      </c>
      <c r="D67" s="494"/>
      <c r="E67" s="149" t="s">
        <v>384</v>
      </c>
      <c r="F67" s="31">
        <v>0</v>
      </c>
      <c r="G67" s="31">
        <v>50000</v>
      </c>
      <c r="H67" s="31">
        <v>0</v>
      </c>
      <c r="I67" s="31">
        <v>0</v>
      </c>
      <c r="J67" s="31">
        <v>50000</v>
      </c>
    </row>
    <row r="68" spans="1:10" ht="12.95" customHeight="1">
      <c r="A68" s="15"/>
      <c r="B68" s="403"/>
      <c r="C68" s="456" t="s">
        <v>381</v>
      </c>
      <c r="D68" s="404"/>
      <c r="E68" s="149" t="s">
        <v>385</v>
      </c>
      <c r="F68" s="31">
        <v>0</v>
      </c>
      <c r="G68" s="31">
        <v>0</v>
      </c>
      <c r="H68" s="31">
        <v>0</v>
      </c>
      <c r="I68" s="31">
        <v>0</v>
      </c>
      <c r="J68" s="31">
        <v>50000</v>
      </c>
    </row>
    <row r="69" spans="1:10" ht="12.95" customHeight="1">
      <c r="A69" s="15"/>
      <c r="B69" s="498" t="s">
        <v>136</v>
      </c>
      <c r="C69" s="498"/>
      <c r="D69" s="499"/>
      <c r="E69" s="220"/>
      <c r="F69" s="21">
        <f>SUM(F61,F57,F56,F51,F47,F46,F44)</f>
        <v>657402.27</v>
      </c>
      <c r="G69" s="21">
        <f t="shared" ref="G69" si="9">SUM(G61,G57,G56,G51,G47,G46,G44)</f>
        <v>612556.1</v>
      </c>
      <c r="H69" s="21">
        <f>SUM(H61,H57,H56,H51,H47,H46,H44)</f>
        <v>287443.90000000002</v>
      </c>
      <c r="I69" s="21">
        <f>SUM(G69:H69)</f>
        <v>900000</v>
      </c>
      <c r="J69" s="21">
        <f>SUM(J61,J57,J56,J51,J47,J46,J44)</f>
        <v>1092400</v>
      </c>
    </row>
    <row r="70" spans="1:10" ht="12.95" customHeight="1">
      <c r="A70" s="503" t="s">
        <v>16</v>
      </c>
      <c r="B70" s="498"/>
      <c r="C70" s="498"/>
      <c r="D70" s="499"/>
      <c r="E70" s="330"/>
      <c r="F70" s="21"/>
      <c r="G70" s="21"/>
      <c r="H70" s="21"/>
      <c r="I70" s="21"/>
      <c r="J70" s="21"/>
    </row>
    <row r="71" spans="1:10" ht="12.95" customHeight="1">
      <c r="A71" s="56"/>
      <c r="B71" s="504" t="s">
        <v>133</v>
      </c>
      <c r="C71" s="504"/>
      <c r="D71" s="497"/>
      <c r="E71" s="149" t="s">
        <v>235</v>
      </c>
      <c r="F71" s="150"/>
      <c r="G71" s="150"/>
      <c r="H71" s="150"/>
      <c r="I71" s="150"/>
      <c r="J71" s="150"/>
    </row>
    <row r="72" spans="1:10" ht="12.95" customHeight="1">
      <c r="A72" s="56"/>
      <c r="B72" s="324"/>
      <c r="C72" s="563" t="s">
        <v>161</v>
      </c>
      <c r="D72" s="561"/>
      <c r="E72" s="149" t="s">
        <v>237</v>
      </c>
      <c r="F72" s="150"/>
      <c r="G72" s="150"/>
      <c r="H72" s="150"/>
      <c r="I72" s="150"/>
      <c r="J72" s="150"/>
    </row>
    <row r="73" spans="1:10" ht="12.95" customHeight="1">
      <c r="A73" s="56"/>
      <c r="B73" s="324"/>
      <c r="C73" s="326"/>
      <c r="D73" s="328" t="s">
        <v>42</v>
      </c>
      <c r="E73" s="149" t="s">
        <v>408</v>
      </c>
      <c r="F73" s="150">
        <v>0</v>
      </c>
      <c r="G73" s="150">
        <v>0</v>
      </c>
      <c r="H73" s="150">
        <v>0</v>
      </c>
      <c r="I73" s="150">
        <v>0</v>
      </c>
      <c r="J73" s="150">
        <v>40000</v>
      </c>
    </row>
    <row r="74" spans="1:10" ht="12.95" customHeight="1">
      <c r="A74" s="56"/>
      <c r="B74" s="498" t="s">
        <v>137</v>
      </c>
      <c r="C74" s="498"/>
      <c r="D74" s="499"/>
      <c r="E74" s="330"/>
      <c r="F74" s="55">
        <f>SUM(F72:F72)</f>
        <v>0</v>
      </c>
      <c r="G74" s="55">
        <f>SUM(G72:G72)</f>
        <v>0</v>
      </c>
      <c r="H74" s="55">
        <f>SUM(H72:H72)</f>
        <v>0</v>
      </c>
      <c r="I74" s="55">
        <f>SUM(G74:H74)</f>
        <v>0</v>
      </c>
      <c r="J74" s="55">
        <f>SUM(J73)</f>
        <v>40000</v>
      </c>
    </row>
    <row r="75" spans="1:10" ht="12.95" customHeight="1">
      <c r="A75" s="15"/>
      <c r="B75" s="17"/>
      <c r="C75" s="29"/>
      <c r="D75" s="74"/>
      <c r="E75" s="330"/>
      <c r="F75" s="21"/>
      <c r="G75" s="21"/>
      <c r="H75" s="21"/>
      <c r="I75" s="21"/>
      <c r="J75" s="21"/>
    </row>
    <row r="76" spans="1:10" ht="12.95" customHeight="1" thickBot="1">
      <c r="A76" s="500" t="s">
        <v>17</v>
      </c>
      <c r="B76" s="501"/>
      <c r="C76" s="501"/>
      <c r="D76" s="502"/>
      <c r="E76" s="46"/>
      <c r="F76" s="314">
        <f>SUM(F69,F35)</f>
        <v>4396479.17</v>
      </c>
      <c r="G76" s="314">
        <f>SUM(G69,G35)</f>
        <v>3218247.6399999997</v>
      </c>
      <c r="H76" s="314">
        <f>SUM(H69,H35)</f>
        <v>2980959.3600000003</v>
      </c>
      <c r="I76" s="314">
        <f>SUM(I69,I35)</f>
        <v>6199207</v>
      </c>
      <c r="J76" s="314">
        <f>SUM(J35,J69,J74)</f>
        <v>6477346</v>
      </c>
    </row>
    <row r="77" spans="1:10" ht="12.95" customHeight="1" thickTop="1">
      <c r="A77" s="17"/>
      <c r="B77" s="17"/>
      <c r="C77" s="29"/>
      <c r="D77" s="29"/>
      <c r="E77" s="327"/>
      <c r="F77" s="160"/>
      <c r="G77" s="160"/>
      <c r="H77" s="160"/>
      <c r="I77" s="160"/>
      <c r="J77" s="160"/>
    </row>
    <row r="78" spans="1:10" ht="12.95" customHeight="1">
      <c r="A78" s="61" t="s">
        <v>29</v>
      </c>
      <c r="E78" s="454" t="s">
        <v>31</v>
      </c>
      <c r="F78" s="117"/>
      <c r="G78" s="117"/>
      <c r="H78" s="117" t="s">
        <v>33</v>
      </c>
      <c r="I78" s="117"/>
      <c r="J78" s="117"/>
    </row>
    <row r="79" spans="1:10" ht="12.95" customHeight="1">
      <c r="E79" s="453"/>
      <c r="F79" s="117"/>
      <c r="G79" s="117"/>
      <c r="H79" s="117"/>
      <c r="I79" s="117"/>
      <c r="J79" s="117"/>
    </row>
    <row r="80" spans="1:10" ht="12.95" customHeight="1">
      <c r="A80" s="509"/>
      <c r="B80" s="509"/>
      <c r="C80" s="509"/>
      <c r="D80" s="509"/>
      <c r="E80" s="453"/>
      <c r="F80" s="117"/>
      <c r="G80" s="117"/>
      <c r="H80" s="117"/>
      <c r="I80" s="117"/>
      <c r="J80" s="117"/>
    </row>
    <row r="81" spans="1:10" ht="12.95" customHeight="1">
      <c r="D81" s="1" t="s">
        <v>69</v>
      </c>
      <c r="E81" s="490" t="s">
        <v>35</v>
      </c>
      <c r="F81" s="490"/>
      <c r="G81" s="490"/>
      <c r="H81" s="492" t="s">
        <v>36</v>
      </c>
      <c r="I81" s="492"/>
      <c r="J81" s="492"/>
    </row>
    <row r="82" spans="1:10" ht="12.95" customHeight="1">
      <c r="D82" s="61" t="s">
        <v>30</v>
      </c>
      <c r="E82" s="507" t="s">
        <v>352</v>
      </c>
      <c r="F82" s="491"/>
      <c r="G82" s="491"/>
      <c r="H82" s="489" t="s">
        <v>425</v>
      </c>
      <c r="I82" s="489"/>
      <c r="J82" s="489"/>
    </row>
    <row r="83" spans="1:10" ht="14.1" customHeight="1">
      <c r="A83" s="17"/>
      <c r="B83" s="17"/>
      <c r="C83" s="29"/>
      <c r="D83" s="29"/>
      <c r="E83" s="214"/>
      <c r="F83" s="160"/>
      <c r="G83" s="160"/>
      <c r="H83" s="160"/>
      <c r="I83" s="160"/>
      <c r="J83" s="160"/>
    </row>
  </sheetData>
  <mergeCells count="60">
    <mergeCell ref="C72:D72"/>
    <mergeCell ref="B74:D74"/>
    <mergeCell ref="C67:D67"/>
    <mergeCell ref="B69:D69"/>
    <mergeCell ref="C46:D46"/>
    <mergeCell ref="C48:D48"/>
    <mergeCell ref="C50:D50"/>
    <mergeCell ref="C52:D52"/>
    <mergeCell ref="C53:D53"/>
    <mergeCell ref="C49:D49"/>
    <mergeCell ref="B51:D51"/>
    <mergeCell ref="H81:J81"/>
    <mergeCell ref="H82:J82"/>
    <mergeCell ref="G19:G20"/>
    <mergeCell ref="H19:H20"/>
    <mergeCell ref="E81:G81"/>
    <mergeCell ref="E82:G82"/>
    <mergeCell ref="A76:D76"/>
    <mergeCell ref="A80:D80"/>
    <mergeCell ref="C54:D54"/>
    <mergeCell ref="C56:D56"/>
    <mergeCell ref="C59:D59"/>
    <mergeCell ref="C58:D58"/>
    <mergeCell ref="C62:D62"/>
    <mergeCell ref="C63:D63"/>
    <mergeCell ref="C65:D65"/>
    <mergeCell ref="C66:D66"/>
    <mergeCell ref="C64:D64"/>
    <mergeCell ref="B55:D55"/>
    <mergeCell ref="B57:D57"/>
    <mergeCell ref="B61:D61"/>
    <mergeCell ref="A70:D70"/>
    <mergeCell ref="B71:D71"/>
    <mergeCell ref="B43:D43"/>
    <mergeCell ref="B45:D45"/>
    <mergeCell ref="B47:D47"/>
    <mergeCell ref="A10:D10"/>
    <mergeCell ref="A11:D11"/>
    <mergeCell ref="B12:D12"/>
    <mergeCell ref="C13:D13"/>
    <mergeCell ref="B14:D14"/>
    <mergeCell ref="C15:D15"/>
    <mergeCell ref="B35:D35"/>
    <mergeCell ref="C25:D25"/>
    <mergeCell ref="C16:D16"/>
    <mergeCell ref="C17:D17"/>
    <mergeCell ref="C18:D18"/>
    <mergeCell ref="C21:D21"/>
    <mergeCell ref="C44:D44"/>
    <mergeCell ref="C24:D24"/>
    <mergeCell ref="C26:D26"/>
    <mergeCell ref="C34:D34"/>
    <mergeCell ref="A3:J3"/>
    <mergeCell ref="A4:J4"/>
    <mergeCell ref="G7:I7"/>
    <mergeCell ref="J7:J8"/>
    <mergeCell ref="E8:E9"/>
    <mergeCell ref="I8:I9"/>
    <mergeCell ref="A9:D9"/>
    <mergeCell ref="F19:F20"/>
  </mergeCells>
  <pageMargins left="1.22" right="0.3" top="0.82" bottom="0.11" header="0.18" footer="0.11"/>
  <pageSetup paperSize="256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2"/>
  <dimension ref="A1:J84"/>
  <sheetViews>
    <sheetView topLeftCell="A22" workbookViewId="0">
      <selection activeCell="G90" sqref="G90"/>
    </sheetView>
  </sheetViews>
  <sheetFormatPr defaultRowHeight="14.1" customHeight="1"/>
  <cols>
    <col min="1" max="1" width="3" style="61" customWidth="1"/>
    <col min="2" max="2" width="2.7109375" style="61" customWidth="1"/>
    <col min="3" max="3" width="2.5703125" style="61" customWidth="1"/>
    <col min="4" max="4" width="39.140625" style="61" customWidth="1"/>
    <col min="5" max="5" width="14.5703125" style="61" customWidth="1"/>
    <col min="6" max="6" width="15.42578125" style="61" customWidth="1"/>
    <col min="7" max="7" width="14.85546875" style="61" customWidth="1"/>
    <col min="8" max="8" width="15.42578125" style="61" customWidth="1"/>
    <col min="9" max="10" width="17.140625" style="61" customWidth="1"/>
    <col min="11" max="16384" width="9.140625" style="61"/>
  </cols>
  <sheetData>
    <row r="1" spans="1:10" ht="14.1" customHeight="1">
      <c r="J1" s="396" t="s">
        <v>308</v>
      </c>
    </row>
    <row r="2" spans="1:10" ht="12.95" customHeight="1">
      <c r="A2" s="61" t="s">
        <v>0</v>
      </c>
      <c r="J2" s="34" t="s">
        <v>28</v>
      </c>
    </row>
    <row r="3" spans="1:10" ht="12.95" customHeight="1">
      <c r="A3" s="490" t="s">
        <v>1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 ht="12.95" customHeight="1">
      <c r="A4" s="491" t="s">
        <v>68</v>
      </c>
      <c r="B4" s="491"/>
      <c r="C4" s="491"/>
      <c r="D4" s="491"/>
      <c r="E4" s="491"/>
      <c r="F4" s="491"/>
      <c r="G4" s="491"/>
      <c r="H4" s="491"/>
      <c r="I4" s="491"/>
      <c r="J4" s="491"/>
    </row>
    <row r="5" spans="1:10" ht="12.95" customHeight="1">
      <c r="A5" s="61" t="s">
        <v>116</v>
      </c>
    </row>
    <row r="6" spans="1:10" ht="12.95" customHeight="1">
      <c r="A6" s="63"/>
      <c r="B6" s="44"/>
      <c r="C6" s="44"/>
      <c r="D6" s="64"/>
      <c r="E6" s="219"/>
      <c r="F6" s="219"/>
      <c r="G6" s="527" t="s">
        <v>21</v>
      </c>
      <c r="H6" s="527"/>
      <c r="I6" s="527"/>
      <c r="J6" s="528" t="s">
        <v>26</v>
      </c>
    </row>
    <row r="7" spans="1:10" ht="12.95" customHeight="1">
      <c r="A7" s="217"/>
      <c r="B7" s="214"/>
      <c r="C7" s="214"/>
      <c r="D7" s="218"/>
      <c r="E7" s="520" t="s">
        <v>18</v>
      </c>
      <c r="F7" s="220" t="s">
        <v>19</v>
      </c>
      <c r="G7" s="220" t="s">
        <v>22</v>
      </c>
      <c r="H7" s="220" t="s">
        <v>23</v>
      </c>
      <c r="I7" s="530" t="s">
        <v>24</v>
      </c>
      <c r="J7" s="529"/>
    </row>
    <row r="8" spans="1:10" ht="12.95" customHeight="1">
      <c r="A8" s="523" t="s">
        <v>2</v>
      </c>
      <c r="B8" s="509"/>
      <c r="C8" s="509"/>
      <c r="D8" s="524"/>
      <c r="E8" s="520"/>
      <c r="F8" s="220" t="s">
        <v>20</v>
      </c>
      <c r="G8" s="220" t="s">
        <v>20</v>
      </c>
      <c r="H8" s="220" t="s">
        <v>25</v>
      </c>
      <c r="I8" s="520"/>
      <c r="J8" s="220" t="s">
        <v>27</v>
      </c>
    </row>
    <row r="9" spans="1:10" ht="12.95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2.95" customHeight="1">
      <c r="A10" s="503" t="s">
        <v>99</v>
      </c>
      <c r="B10" s="498"/>
      <c r="C10" s="498"/>
      <c r="D10" s="499"/>
      <c r="E10" s="224"/>
      <c r="F10" s="20"/>
      <c r="G10" s="20"/>
      <c r="H10" s="20"/>
      <c r="I10" s="20"/>
      <c r="J10" s="20"/>
    </row>
    <row r="11" spans="1:10" ht="12.95" customHeight="1">
      <c r="A11" s="48"/>
      <c r="B11" s="504" t="s">
        <v>3</v>
      </c>
      <c r="C11" s="504"/>
      <c r="D11" s="497"/>
      <c r="E11" s="149" t="s">
        <v>213</v>
      </c>
      <c r="F11" s="18"/>
      <c r="G11" s="18"/>
      <c r="H11" s="18"/>
      <c r="I11" s="18"/>
      <c r="J11" s="18"/>
    </row>
    <row r="12" spans="1:10" ht="12.95" customHeight="1">
      <c r="A12" s="48"/>
      <c r="B12" s="49"/>
      <c r="C12" s="504" t="s">
        <v>4</v>
      </c>
      <c r="D12" s="497"/>
      <c r="E12" s="281" t="s">
        <v>118</v>
      </c>
      <c r="F12" s="28">
        <v>484512.45</v>
      </c>
      <c r="G12" s="28">
        <v>391761.5</v>
      </c>
      <c r="H12" s="28">
        <v>415610.5</v>
      </c>
      <c r="I12" s="28">
        <f>SUM(G12:H12)</f>
        <v>807372</v>
      </c>
      <c r="J12" s="28">
        <v>801600</v>
      </c>
    </row>
    <row r="13" spans="1:10" ht="12.95" customHeight="1">
      <c r="A13" s="48"/>
      <c r="B13" s="504" t="s">
        <v>5</v>
      </c>
      <c r="C13" s="504"/>
      <c r="D13" s="497"/>
      <c r="E13" s="149" t="s">
        <v>214</v>
      </c>
      <c r="F13" s="28">
        <f>SUM(F15:F22)</f>
        <v>218498</v>
      </c>
      <c r="G13" s="28">
        <f t="shared" ref="G13:J13" si="0">SUM(G15:G22)</f>
        <v>160800</v>
      </c>
      <c r="H13" s="28">
        <f t="shared" si="0"/>
        <v>152762</v>
      </c>
      <c r="I13" s="28">
        <f t="shared" si="0"/>
        <v>313562</v>
      </c>
      <c r="J13" s="28">
        <f t="shared" si="0"/>
        <v>306100</v>
      </c>
    </row>
    <row r="14" spans="1:10" ht="12.95" customHeight="1">
      <c r="A14" s="48"/>
      <c r="B14" s="47"/>
      <c r="C14" s="504" t="s">
        <v>6</v>
      </c>
      <c r="D14" s="497"/>
      <c r="E14" s="481" t="s">
        <v>119</v>
      </c>
      <c r="F14" s="28">
        <v>48000</v>
      </c>
      <c r="G14" s="28">
        <v>34000</v>
      </c>
      <c r="H14" s="28">
        <v>38000</v>
      </c>
      <c r="I14" s="28">
        <f t="shared" ref="I14:I22" si="1">SUM(G14:H14)</f>
        <v>72000</v>
      </c>
      <c r="J14" s="28">
        <v>72000</v>
      </c>
    </row>
    <row r="15" spans="1:10" ht="12.95" customHeight="1">
      <c r="A15" s="48"/>
      <c r="B15" s="47"/>
      <c r="C15" s="504" t="s">
        <v>183</v>
      </c>
      <c r="D15" s="497"/>
      <c r="E15" s="481" t="s">
        <v>198</v>
      </c>
      <c r="F15" s="31">
        <v>67500</v>
      </c>
      <c r="G15" s="31">
        <v>33750</v>
      </c>
      <c r="H15" s="31">
        <v>33750</v>
      </c>
      <c r="I15" s="31">
        <f t="shared" si="1"/>
        <v>67500</v>
      </c>
      <c r="J15" s="31">
        <v>67500</v>
      </c>
    </row>
    <row r="16" spans="1:10" ht="12.95" customHeight="1">
      <c r="A16" s="48"/>
      <c r="B16" s="47"/>
      <c r="C16" s="504" t="s">
        <v>184</v>
      </c>
      <c r="D16" s="497"/>
      <c r="E16" s="481" t="s">
        <v>199</v>
      </c>
      <c r="F16" s="31">
        <v>67500</v>
      </c>
      <c r="G16" s="31">
        <v>33750</v>
      </c>
      <c r="H16" s="31">
        <v>33750</v>
      </c>
      <c r="I16" s="31">
        <f t="shared" si="1"/>
        <v>67500</v>
      </c>
      <c r="J16" s="31">
        <v>67500</v>
      </c>
    </row>
    <row r="17" spans="1:10" ht="12.95" customHeight="1">
      <c r="A17" s="48"/>
      <c r="B17" s="47"/>
      <c r="C17" s="504" t="s">
        <v>185</v>
      </c>
      <c r="D17" s="497"/>
      <c r="E17" s="481" t="s">
        <v>200</v>
      </c>
      <c r="F17" s="31">
        <v>10000</v>
      </c>
      <c r="G17" s="31">
        <v>10000</v>
      </c>
      <c r="H17" s="31">
        <v>5000</v>
      </c>
      <c r="I17" s="31">
        <f t="shared" si="1"/>
        <v>15000</v>
      </c>
      <c r="J17" s="31">
        <v>15000</v>
      </c>
    </row>
    <row r="18" spans="1:10" ht="12.95" customHeight="1">
      <c r="A18" s="48"/>
      <c r="B18" s="47"/>
      <c r="C18" s="504" t="s">
        <v>188</v>
      </c>
      <c r="D18" s="497"/>
      <c r="E18" s="481" t="s">
        <v>203</v>
      </c>
      <c r="F18" s="31">
        <v>6000</v>
      </c>
      <c r="G18" s="31">
        <v>4000</v>
      </c>
      <c r="H18" s="31">
        <v>0</v>
      </c>
      <c r="I18" s="31">
        <f t="shared" si="1"/>
        <v>4000</v>
      </c>
      <c r="J18" s="31"/>
    </row>
    <row r="19" spans="1:10" ht="12.95" customHeight="1">
      <c r="A19" s="48"/>
      <c r="B19" s="47"/>
      <c r="C19" s="504" t="s">
        <v>192</v>
      </c>
      <c r="D19" s="497"/>
      <c r="E19" s="481" t="s">
        <v>205</v>
      </c>
      <c r="F19" s="31">
        <v>10000</v>
      </c>
      <c r="G19" s="31">
        <v>5000</v>
      </c>
      <c r="H19" s="31">
        <v>5000</v>
      </c>
      <c r="I19" s="31">
        <f t="shared" si="1"/>
        <v>10000</v>
      </c>
      <c r="J19" s="31"/>
    </row>
    <row r="20" spans="1:10" ht="12.95" customHeight="1">
      <c r="A20" s="48"/>
      <c r="B20" s="47"/>
      <c r="C20" s="504" t="s">
        <v>191</v>
      </c>
      <c r="D20" s="497"/>
      <c r="E20" s="481" t="s">
        <v>207</v>
      </c>
      <c r="F20" s="31">
        <v>47498</v>
      </c>
      <c r="G20" s="31">
        <v>0</v>
      </c>
      <c r="H20" s="31">
        <v>67281</v>
      </c>
      <c r="I20" s="31">
        <f t="shared" si="1"/>
        <v>67281</v>
      </c>
      <c r="J20" s="31">
        <v>66800</v>
      </c>
    </row>
    <row r="21" spans="1:10" ht="12.95" customHeight="1">
      <c r="A21" s="48"/>
      <c r="B21" s="47"/>
      <c r="C21" s="504" t="s">
        <v>322</v>
      </c>
      <c r="D21" s="497"/>
      <c r="E21" s="481" t="s">
        <v>207</v>
      </c>
      <c r="F21" s="31"/>
      <c r="G21" s="31">
        <v>66800</v>
      </c>
      <c r="H21" s="31">
        <v>481</v>
      </c>
      <c r="I21" s="31">
        <f t="shared" ref="I21" si="2">SUM(G21:H21)</f>
        <v>67281</v>
      </c>
      <c r="J21" s="31">
        <v>66800</v>
      </c>
    </row>
    <row r="22" spans="1:10" ht="12.95" customHeight="1">
      <c r="A22" s="48"/>
      <c r="B22" s="47"/>
      <c r="C22" s="504" t="s">
        <v>193</v>
      </c>
      <c r="D22" s="497"/>
      <c r="E22" s="481" t="s">
        <v>208</v>
      </c>
      <c r="F22" s="31">
        <v>10000</v>
      </c>
      <c r="G22" s="31">
        <v>7500</v>
      </c>
      <c r="H22" s="31">
        <v>7500</v>
      </c>
      <c r="I22" s="31">
        <f t="shared" si="1"/>
        <v>15000</v>
      </c>
      <c r="J22" s="31">
        <v>22500</v>
      </c>
    </row>
    <row r="23" spans="1:10" ht="12.95" customHeight="1">
      <c r="A23" s="48"/>
      <c r="B23" s="49" t="s">
        <v>97</v>
      </c>
      <c r="C23" s="49"/>
      <c r="D23" s="50"/>
      <c r="E23" s="468" t="s">
        <v>209</v>
      </c>
      <c r="F23" s="28">
        <f>SUM(F24:F27)</f>
        <v>75191.360000000001</v>
      </c>
      <c r="G23" s="28">
        <f t="shared" ref="G23:J23" si="3">SUM(G24:G27)</f>
        <v>61399.08</v>
      </c>
      <c r="H23" s="28">
        <f t="shared" si="3"/>
        <v>64839.92</v>
      </c>
      <c r="I23" s="28">
        <f t="shared" si="3"/>
        <v>126239</v>
      </c>
      <c r="J23" s="28">
        <f t="shared" si="3"/>
        <v>124676</v>
      </c>
    </row>
    <row r="24" spans="1:10" ht="12.95" customHeight="1">
      <c r="A24" s="48"/>
      <c r="B24" s="47"/>
      <c r="C24" s="478" t="s">
        <v>194</v>
      </c>
      <c r="D24" s="479"/>
      <c r="E24" s="468" t="s">
        <v>210</v>
      </c>
      <c r="F24" s="31">
        <v>58181.88</v>
      </c>
      <c r="G24" s="31">
        <v>46933.08</v>
      </c>
      <c r="H24" s="31">
        <v>49954.92</v>
      </c>
      <c r="I24" s="31">
        <f>SUM(G24:H24)</f>
        <v>96888</v>
      </c>
      <c r="J24" s="31">
        <v>96193</v>
      </c>
    </row>
    <row r="25" spans="1:10" ht="12.95" customHeight="1">
      <c r="A25" s="48"/>
      <c r="B25" s="47"/>
      <c r="C25" s="478" t="s">
        <v>195</v>
      </c>
      <c r="D25" s="479"/>
      <c r="E25" s="468" t="s">
        <v>211</v>
      </c>
      <c r="F25" s="31">
        <v>9696.98</v>
      </c>
      <c r="G25" s="31">
        <v>7822.18</v>
      </c>
      <c r="H25" s="31">
        <v>8328.82</v>
      </c>
      <c r="I25" s="31">
        <f>SUM(G25:H25)</f>
        <v>16151</v>
      </c>
      <c r="J25" s="31">
        <v>16033</v>
      </c>
    </row>
    <row r="26" spans="1:10" ht="12.95" customHeight="1">
      <c r="A26" s="48"/>
      <c r="B26" s="47"/>
      <c r="C26" s="478" t="s">
        <v>196</v>
      </c>
      <c r="D26" s="479"/>
      <c r="E26" s="468" t="s">
        <v>215</v>
      </c>
      <c r="F26" s="31">
        <v>4912.5</v>
      </c>
      <c r="G26" s="31">
        <v>4950</v>
      </c>
      <c r="H26" s="31">
        <v>4650</v>
      </c>
      <c r="I26" s="31">
        <f>SUM(G26:H26)</f>
        <v>9600</v>
      </c>
      <c r="J26" s="31">
        <v>8850</v>
      </c>
    </row>
    <row r="27" spans="1:10" ht="12.95" customHeight="1">
      <c r="A27" s="48"/>
      <c r="B27" s="47"/>
      <c r="C27" s="478" t="s">
        <v>197</v>
      </c>
      <c r="D27" s="479"/>
      <c r="E27" s="468" t="s">
        <v>212</v>
      </c>
      <c r="F27" s="31">
        <v>2400</v>
      </c>
      <c r="G27" s="31">
        <v>1693.82</v>
      </c>
      <c r="H27" s="31">
        <v>1906.18</v>
      </c>
      <c r="I27" s="31">
        <f>SUM(G27:H27)</f>
        <v>3600</v>
      </c>
      <c r="J27" s="31">
        <v>3600</v>
      </c>
    </row>
    <row r="28" spans="1:10" ht="12.95" customHeight="1">
      <c r="A28" s="48"/>
      <c r="B28" s="480" t="s">
        <v>7</v>
      </c>
      <c r="C28" s="479"/>
      <c r="E28" s="468" t="s">
        <v>216</v>
      </c>
      <c r="F28" s="31"/>
      <c r="G28" s="31"/>
      <c r="H28" s="31"/>
      <c r="I28" s="31"/>
      <c r="J28" s="31"/>
    </row>
    <row r="29" spans="1:10" ht="12.95" customHeight="1">
      <c r="A29" s="48"/>
      <c r="B29" s="49"/>
      <c r="C29" s="480" t="s">
        <v>7</v>
      </c>
      <c r="D29" s="479"/>
      <c r="E29" s="468" t="s">
        <v>212</v>
      </c>
      <c r="F29" s="31"/>
      <c r="G29" s="31"/>
      <c r="H29" s="31"/>
      <c r="I29" s="31"/>
      <c r="J29" s="31"/>
    </row>
    <row r="30" spans="1:10" ht="12.95" customHeight="1">
      <c r="A30" s="48"/>
      <c r="B30" s="49"/>
      <c r="C30" s="496" t="s">
        <v>334</v>
      </c>
      <c r="D30" s="497"/>
      <c r="E30" s="468"/>
      <c r="F30" s="28">
        <v>47498</v>
      </c>
      <c r="G30" s="28">
        <v>0</v>
      </c>
      <c r="H30" s="28">
        <v>15000</v>
      </c>
      <c r="I30" s="28">
        <f>SUM(G30:H30)</f>
        <v>15000</v>
      </c>
      <c r="J30" s="28">
        <v>15000</v>
      </c>
    </row>
    <row r="31" spans="1:10" ht="12.95" customHeight="1">
      <c r="A31" s="48"/>
      <c r="B31" s="498" t="s">
        <v>135</v>
      </c>
      <c r="C31" s="498"/>
      <c r="D31" s="499"/>
      <c r="E31" s="220"/>
      <c r="F31" s="21">
        <f>SUM(F12,F13,F14,F23,F30)</f>
        <v>873699.80999999994</v>
      </c>
      <c r="G31" s="21">
        <f t="shared" ref="G31:J31" si="4">SUM(G12,G13,G14,G23,G30)</f>
        <v>647960.57999999996</v>
      </c>
      <c r="H31" s="21">
        <f t="shared" si="4"/>
        <v>686212.42</v>
      </c>
      <c r="I31" s="21">
        <f>SUM(G31:H31)</f>
        <v>1334173</v>
      </c>
      <c r="J31" s="21">
        <f t="shared" si="4"/>
        <v>1319376</v>
      </c>
    </row>
    <row r="32" spans="1:10" ht="12.95" customHeight="1">
      <c r="A32" s="15" t="s">
        <v>8</v>
      </c>
      <c r="B32" s="17"/>
      <c r="C32" s="29"/>
      <c r="D32" s="74"/>
      <c r="E32" s="73"/>
      <c r="F32" s="18"/>
      <c r="G32" s="18"/>
      <c r="H32" s="18"/>
      <c r="I32" s="18"/>
      <c r="J32" s="18"/>
    </row>
    <row r="33" spans="1:10" ht="12.95" customHeight="1">
      <c r="A33" s="15"/>
      <c r="B33" s="493" t="s">
        <v>9</v>
      </c>
      <c r="C33" s="504"/>
      <c r="D33" s="497"/>
      <c r="E33" s="149" t="s">
        <v>175</v>
      </c>
      <c r="F33" s="18"/>
      <c r="G33" s="18"/>
      <c r="H33" s="18"/>
      <c r="I33" s="18"/>
      <c r="J33" s="18"/>
    </row>
    <row r="34" spans="1:10" ht="12.95" customHeight="1">
      <c r="A34" s="15"/>
      <c r="B34" s="279"/>
      <c r="C34" s="493" t="s">
        <v>9</v>
      </c>
      <c r="D34" s="497"/>
      <c r="E34" s="149" t="s">
        <v>168</v>
      </c>
      <c r="F34" s="18">
        <v>70332</v>
      </c>
      <c r="G34" s="18">
        <v>9899</v>
      </c>
      <c r="H34" s="18">
        <v>23881</v>
      </c>
      <c r="I34" s="18">
        <f>SUM(G34:H34)</f>
        <v>33780</v>
      </c>
      <c r="J34" s="18">
        <v>55000</v>
      </c>
    </row>
    <row r="35" spans="1:10" ht="12.95" customHeight="1">
      <c r="A35" s="15"/>
      <c r="B35" s="493" t="s">
        <v>10</v>
      </c>
      <c r="C35" s="504"/>
      <c r="D35" s="497"/>
      <c r="E35" s="149" t="s">
        <v>176</v>
      </c>
      <c r="F35" s="18"/>
      <c r="G35" s="18"/>
      <c r="H35" s="18"/>
      <c r="I35" s="18"/>
      <c r="J35" s="18"/>
    </row>
    <row r="36" spans="1:10" ht="12.95" customHeight="1">
      <c r="A36" s="15"/>
      <c r="B36" s="279"/>
      <c r="C36" s="493" t="s">
        <v>61</v>
      </c>
      <c r="D36" s="497"/>
      <c r="E36" s="149" t="s">
        <v>169</v>
      </c>
      <c r="F36" s="18">
        <v>48749.58</v>
      </c>
      <c r="G36" s="18">
        <v>45886</v>
      </c>
      <c r="H36" s="18">
        <v>334</v>
      </c>
      <c r="I36" s="18">
        <f>SUM(G36:H36)</f>
        <v>46220</v>
      </c>
      <c r="J36" s="18">
        <v>50000</v>
      </c>
    </row>
    <row r="37" spans="1:10" ht="12.95" customHeight="1">
      <c r="A37" s="15"/>
      <c r="B37" s="493" t="s">
        <v>11</v>
      </c>
      <c r="C37" s="504"/>
      <c r="D37" s="497"/>
      <c r="E37" s="149" t="s">
        <v>177</v>
      </c>
      <c r="F37" s="18"/>
      <c r="G37" s="18"/>
      <c r="H37" s="18"/>
      <c r="I37" s="18"/>
      <c r="J37" s="18"/>
    </row>
    <row r="38" spans="1:10" ht="12.95" customHeight="1">
      <c r="A38" s="15"/>
      <c r="B38" s="279"/>
      <c r="C38" s="493" t="s">
        <v>38</v>
      </c>
      <c r="D38" s="497"/>
      <c r="E38" s="149" t="s">
        <v>170</v>
      </c>
      <c r="F38" s="18">
        <v>20840</v>
      </c>
      <c r="G38" s="18">
        <v>16421.900000000001</v>
      </c>
      <c r="H38" s="18">
        <v>5778.1</v>
      </c>
      <c r="I38" s="18">
        <f>SUM(G38:H38)</f>
        <v>22200</v>
      </c>
      <c r="J38" s="18">
        <v>25000</v>
      </c>
    </row>
    <row r="39" spans="1:10" ht="12.95" customHeight="1">
      <c r="A39" s="15"/>
      <c r="B39" s="493" t="s">
        <v>113</v>
      </c>
      <c r="C39" s="504"/>
      <c r="D39" s="497"/>
      <c r="E39" s="149" t="s">
        <v>179</v>
      </c>
      <c r="F39" s="18"/>
      <c r="G39" s="18"/>
      <c r="H39" s="18"/>
      <c r="I39" s="18"/>
      <c r="J39" s="18"/>
    </row>
    <row r="40" spans="1:10" ht="12.95" customHeight="1">
      <c r="A40" s="15"/>
      <c r="B40" s="279"/>
      <c r="C40" s="493" t="s">
        <v>148</v>
      </c>
      <c r="D40" s="497"/>
      <c r="E40" s="149" t="s">
        <v>173</v>
      </c>
      <c r="F40" s="18">
        <v>21127.72</v>
      </c>
      <c r="G40" s="18">
        <v>10094.969999999999</v>
      </c>
      <c r="H40" s="18">
        <v>11505.03</v>
      </c>
      <c r="I40" s="18">
        <f>SUM(G40:H40)</f>
        <v>21600</v>
      </c>
      <c r="J40" s="18">
        <v>30000</v>
      </c>
    </row>
    <row r="41" spans="1:10" ht="14.1" customHeight="1">
      <c r="A41" s="161"/>
      <c r="B41" s="365"/>
      <c r="C41" s="365"/>
      <c r="D41" s="366"/>
      <c r="E41" s="367"/>
      <c r="F41" s="112"/>
      <c r="G41" s="112"/>
      <c r="H41" s="112"/>
      <c r="I41" s="112"/>
      <c r="J41" s="112"/>
    </row>
    <row r="42" spans="1:10" ht="14.1" customHeight="1">
      <c r="A42" s="17"/>
      <c r="B42" s="426"/>
      <c r="C42" s="426"/>
      <c r="D42" s="425"/>
      <c r="E42" s="321"/>
      <c r="F42" s="159"/>
      <c r="G42" s="159"/>
      <c r="H42" s="159"/>
      <c r="I42" s="159"/>
      <c r="J42" s="159"/>
    </row>
    <row r="43" spans="1:10" ht="14.1" customHeight="1">
      <c r="A43" s="17"/>
      <c r="B43" s="426"/>
      <c r="C43" s="426"/>
      <c r="D43" s="425"/>
      <c r="E43" s="321"/>
      <c r="F43" s="159"/>
      <c r="G43" s="159"/>
      <c r="H43" s="159"/>
      <c r="I43" s="159"/>
      <c r="J43" s="159"/>
    </row>
    <row r="44" spans="1:10" ht="12.95" customHeight="1">
      <c r="A44" s="84"/>
      <c r="B44" s="372"/>
      <c r="C44" s="372"/>
      <c r="D44" s="355"/>
      <c r="E44" s="373"/>
      <c r="F44" s="402"/>
      <c r="G44" s="402"/>
      <c r="H44" s="402"/>
      <c r="I44" s="402"/>
      <c r="J44" s="387" t="s">
        <v>304</v>
      </c>
    </row>
    <row r="45" spans="1:10" ht="12.95" customHeight="1">
      <c r="A45" s="15"/>
      <c r="B45" s="495" t="s">
        <v>93</v>
      </c>
      <c r="C45" s="496"/>
      <c r="D45" s="497"/>
      <c r="E45" s="73"/>
      <c r="F45" s="18"/>
      <c r="G45" s="18"/>
      <c r="H45" s="18"/>
      <c r="I45" s="18"/>
      <c r="J45" s="18"/>
    </row>
    <row r="46" spans="1:10" ht="12.95" customHeight="1">
      <c r="A46" s="15"/>
      <c r="B46" s="280"/>
      <c r="C46" s="495" t="s">
        <v>152</v>
      </c>
      <c r="D46" s="497"/>
      <c r="E46" s="149" t="s">
        <v>220</v>
      </c>
      <c r="F46" s="28">
        <f>SUM(F47:F48)</f>
        <v>212650</v>
      </c>
      <c r="G46" s="28">
        <f t="shared" ref="G46:H46" si="5">SUM(G47:G48)</f>
        <v>66200</v>
      </c>
      <c r="H46" s="28">
        <f t="shared" si="5"/>
        <v>164200</v>
      </c>
      <c r="I46" s="28">
        <f>SUM(G46:H46)</f>
        <v>230400</v>
      </c>
      <c r="J46" s="28">
        <f>SUM(J47:J48)</f>
        <v>236400</v>
      </c>
    </row>
    <row r="47" spans="1:10" ht="12.95" customHeight="1">
      <c r="A47" s="15"/>
      <c r="B47" s="280"/>
      <c r="D47" s="447" t="s">
        <v>386</v>
      </c>
      <c r="E47" s="149" t="s">
        <v>422</v>
      </c>
      <c r="F47" s="31">
        <v>29500</v>
      </c>
      <c r="G47" s="31">
        <v>15000</v>
      </c>
      <c r="H47" s="31">
        <v>15000</v>
      </c>
      <c r="I47" s="31">
        <v>0</v>
      </c>
      <c r="J47" s="31">
        <v>36000</v>
      </c>
    </row>
    <row r="48" spans="1:10" ht="12.95" customHeight="1">
      <c r="A48" s="15"/>
      <c r="B48" s="280"/>
      <c r="D48" s="447" t="s">
        <v>387</v>
      </c>
      <c r="E48" s="149" t="s">
        <v>423</v>
      </c>
      <c r="F48" s="31">
        <v>183150</v>
      </c>
      <c r="G48" s="31">
        <v>51200</v>
      </c>
      <c r="H48" s="31">
        <v>149200</v>
      </c>
      <c r="I48" s="31">
        <v>0</v>
      </c>
      <c r="J48" s="31">
        <v>200400</v>
      </c>
    </row>
    <row r="49" spans="1:10" ht="12.95" customHeight="1">
      <c r="A49" s="15"/>
      <c r="B49" s="493" t="s">
        <v>14</v>
      </c>
      <c r="C49" s="493"/>
      <c r="D49" s="494"/>
      <c r="E49" s="149" t="s">
        <v>221</v>
      </c>
      <c r="F49" s="31"/>
      <c r="G49" s="31"/>
      <c r="H49" s="31"/>
      <c r="I49" s="31"/>
      <c r="J49" s="31"/>
    </row>
    <row r="50" spans="1:10" ht="12.95" customHeight="1">
      <c r="A50" s="15"/>
      <c r="B50" s="283"/>
      <c r="C50" s="547" t="s">
        <v>153</v>
      </c>
      <c r="D50" s="546"/>
      <c r="E50" s="149" t="s">
        <v>222</v>
      </c>
      <c r="F50" s="31">
        <v>0</v>
      </c>
      <c r="G50" s="31">
        <v>0</v>
      </c>
      <c r="H50" s="31">
        <v>5000</v>
      </c>
      <c r="I50" s="31">
        <f>SUM(G50:H50)</f>
        <v>5000</v>
      </c>
      <c r="J50" s="31">
        <v>5000</v>
      </c>
    </row>
    <row r="51" spans="1:10" ht="12.95" customHeight="1">
      <c r="A51" s="15"/>
      <c r="B51" s="493" t="s">
        <v>114</v>
      </c>
      <c r="C51" s="504"/>
      <c r="D51" s="497"/>
      <c r="E51" s="149" t="s">
        <v>224</v>
      </c>
      <c r="F51" s="31"/>
      <c r="G51" s="31"/>
      <c r="H51" s="31"/>
      <c r="I51" s="31"/>
      <c r="J51" s="31"/>
    </row>
    <row r="52" spans="1:10" ht="12.95" customHeight="1">
      <c r="A52" s="15"/>
      <c r="B52" s="283"/>
      <c r="C52" s="495" t="s">
        <v>255</v>
      </c>
      <c r="D52" s="497"/>
      <c r="E52" s="149" t="s">
        <v>254</v>
      </c>
      <c r="F52" s="31">
        <v>0</v>
      </c>
      <c r="G52" s="31">
        <v>7500</v>
      </c>
      <c r="H52" s="31">
        <v>0</v>
      </c>
      <c r="I52" s="31">
        <f>SUM(G52:H52)</f>
        <v>7500</v>
      </c>
      <c r="J52" s="31">
        <v>0</v>
      </c>
    </row>
    <row r="53" spans="1:10" ht="12.95" customHeight="1">
      <c r="A53" s="15"/>
      <c r="B53" s="493" t="s">
        <v>115</v>
      </c>
      <c r="C53" s="504"/>
      <c r="D53" s="497"/>
      <c r="E53" s="149" t="s">
        <v>227</v>
      </c>
      <c r="F53" s="31"/>
      <c r="G53" s="31"/>
      <c r="H53" s="31"/>
      <c r="I53" s="31"/>
      <c r="J53" s="31"/>
    </row>
    <row r="54" spans="1:10" ht="12.95" customHeight="1">
      <c r="A54" s="15"/>
      <c r="B54" s="283"/>
      <c r="C54" s="493" t="s">
        <v>115</v>
      </c>
      <c r="D54" s="497"/>
      <c r="E54" s="149" t="s">
        <v>234</v>
      </c>
      <c r="F54" s="28">
        <f>SUM(F55:F62)</f>
        <v>403136.38</v>
      </c>
      <c r="G54" s="28">
        <f t="shared" ref="G54:H54" si="6">SUM(G55:G62)</f>
        <v>235000</v>
      </c>
      <c r="H54" s="28">
        <f t="shared" si="6"/>
        <v>168500</v>
      </c>
      <c r="I54" s="28">
        <f>SUM(G54:H54)</f>
        <v>403500</v>
      </c>
      <c r="J54" s="28">
        <f>SUM(J55:J62)</f>
        <v>501000</v>
      </c>
    </row>
    <row r="55" spans="1:10" ht="12.95" customHeight="1">
      <c r="A55" s="15"/>
      <c r="B55" s="283"/>
      <c r="D55" s="275" t="s">
        <v>388</v>
      </c>
      <c r="E55" s="149" t="s">
        <v>396</v>
      </c>
      <c r="F55" s="31">
        <v>5840</v>
      </c>
      <c r="G55" s="31">
        <v>0</v>
      </c>
      <c r="H55" s="31">
        <v>16000</v>
      </c>
      <c r="I55" s="31">
        <v>0</v>
      </c>
      <c r="J55" s="31">
        <v>16000</v>
      </c>
    </row>
    <row r="56" spans="1:10" ht="12.95" customHeight="1">
      <c r="A56" s="15"/>
      <c r="B56" s="283"/>
      <c r="D56" s="275" t="s">
        <v>389</v>
      </c>
      <c r="E56" s="149" t="s">
        <v>397</v>
      </c>
      <c r="F56" s="31">
        <v>31246.5</v>
      </c>
      <c r="G56" s="31">
        <v>0</v>
      </c>
      <c r="H56" s="31">
        <v>30000</v>
      </c>
      <c r="I56" s="31">
        <v>0</v>
      </c>
      <c r="J56" s="31">
        <v>30000</v>
      </c>
    </row>
    <row r="57" spans="1:10" ht="12.95" customHeight="1">
      <c r="A57" s="15"/>
      <c r="B57" s="283"/>
      <c r="D57" s="275" t="s">
        <v>390</v>
      </c>
      <c r="E57" s="149" t="s">
        <v>398</v>
      </c>
      <c r="F57" s="31">
        <v>54563.5</v>
      </c>
      <c r="G57" s="31">
        <v>0</v>
      </c>
      <c r="H57" s="31">
        <v>52500</v>
      </c>
      <c r="I57" s="31">
        <v>0</v>
      </c>
      <c r="J57" s="31">
        <v>80000</v>
      </c>
    </row>
    <row r="58" spans="1:10" ht="12.95" customHeight="1">
      <c r="A58" s="15"/>
      <c r="B58" s="283"/>
      <c r="D58" s="275" t="s">
        <v>391</v>
      </c>
      <c r="E58" s="149" t="s">
        <v>399</v>
      </c>
      <c r="F58" s="31">
        <v>60000</v>
      </c>
      <c r="G58" s="31">
        <v>56000</v>
      </c>
      <c r="H58" s="31">
        <v>4000</v>
      </c>
      <c r="I58" s="31">
        <v>0</v>
      </c>
      <c r="J58" s="31">
        <v>75000</v>
      </c>
    </row>
    <row r="59" spans="1:10" ht="12.95" customHeight="1">
      <c r="A59" s="15"/>
      <c r="B59" s="283"/>
      <c r="D59" s="275" t="s">
        <v>392</v>
      </c>
      <c r="E59" s="149" t="s">
        <v>400</v>
      </c>
      <c r="F59" s="31">
        <v>117500</v>
      </c>
      <c r="G59" s="31">
        <v>59000</v>
      </c>
      <c r="H59" s="31">
        <v>41000</v>
      </c>
      <c r="I59" s="31">
        <v>0</v>
      </c>
      <c r="J59" s="31">
        <v>150000</v>
      </c>
    </row>
    <row r="60" spans="1:10" ht="12.95" customHeight="1">
      <c r="A60" s="15"/>
      <c r="B60" s="283"/>
      <c r="D60" s="275" t="s">
        <v>393</v>
      </c>
      <c r="E60" s="149" t="s">
        <v>401</v>
      </c>
      <c r="F60" s="31">
        <v>6986.38</v>
      </c>
      <c r="G60" s="31">
        <v>0</v>
      </c>
      <c r="H60" s="31">
        <v>10000</v>
      </c>
      <c r="I60" s="31">
        <v>0</v>
      </c>
      <c r="J60" s="31">
        <v>15000</v>
      </c>
    </row>
    <row r="61" spans="1:10" ht="12.95" customHeight="1">
      <c r="A61" s="15"/>
      <c r="B61" s="283"/>
      <c r="D61" s="275" t="s">
        <v>394</v>
      </c>
      <c r="E61" s="149" t="s">
        <v>402</v>
      </c>
      <c r="F61" s="31">
        <v>120000</v>
      </c>
      <c r="G61" s="31">
        <v>120000</v>
      </c>
      <c r="H61" s="31">
        <v>0</v>
      </c>
      <c r="I61" s="31">
        <v>0</v>
      </c>
      <c r="J61" s="31">
        <v>120000</v>
      </c>
    </row>
    <row r="62" spans="1:10" ht="12.95" customHeight="1">
      <c r="A62" s="15"/>
      <c r="B62" s="283"/>
      <c r="D62" s="275" t="s">
        <v>395</v>
      </c>
      <c r="E62" s="149" t="s">
        <v>403</v>
      </c>
      <c r="F62" s="31">
        <v>7000</v>
      </c>
      <c r="G62" s="31">
        <v>0</v>
      </c>
      <c r="H62" s="31">
        <v>15000</v>
      </c>
      <c r="I62" s="31">
        <v>0</v>
      </c>
      <c r="J62" s="31">
        <v>15000</v>
      </c>
    </row>
    <row r="63" spans="1:10" ht="12.95" customHeight="1">
      <c r="A63" s="56"/>
      <c r="B63" s="498" t="s">
        <v>136</v>
      </c>
      <c r="C63" s="498"/>
      <c r="D63" s="499"/>
      <c r="E63" s="149"/>
      <c r="F63" s="21">
        <f>SUM(F54,F52,F50,F46,F40,F38,F36,F34)</f>
        <v>776835.67999999993</v>
      </c>
      <c r="G63" s="21">
        <f>SUM(G54,G52,G50,G46,G40,G38,G36,G34)</f>
        <v>391001.87</v>
      </c>
      <c r="H63" s="21">
        <f>SUM(H54,H52,H50,H46,H40,H38,H36,H34)</f>
        <v>379198.13</v>
      </c>
      <c r="I63" s="21">
        <f>SUM(G63:H63)</f>
        <v>770200</v>
      </c>
      <c r="J63" s="21">
        <f>SUM(J54,J52,J50,J46,J40,J38,J36,J34)</f>
        <v>902400</v>
      </c>
    </row>
    <row r="64" spans="1:10" ht="9.75" customHeight="1">
      <c r="A64" s="56"/>
      <c r="B64" s="207"/>
      <c r="C64" s="207"/>
      <c r="D64" s="208"/>
      <c r="E64" s="220"/>
      <c r="F64" s="21"/>
      <c r="G64" s="21"/>
      <c r="H64" s="21"/>
      <c r="I64" s="21"/>
      <c r="J64" s="21"/>
    </row>
    <row r="65" spans="1:10" ht="12.95" customHeight="1">
      <c r="A65" s="503" t="s">
        <v>16</v>
      </c>
      <c r="B65" s="498"/>
      <c r="C65" s="498"/>
      <c r="D65" s="499"/>
      <c r="E65" s="220"/>
      <c r="F65" s="21"/>
      <c r="G65" s="21"/>
      <c r="H65" s="21"/>
      <c r="I65" s="21"/>
      <c r="J65" s="21"/>
    </row>
    <row r="66" spans="1:10" ht="12.95" customHeight="1">
      <c r="A66" s="56"/>
      <c r="B66" s="504" t="s">
        <v>133</v>
      </c>
      <c r="C66" s="504"/>
      <c r="D66" s="497"/>
      <c r="E66" s="149" t="s">
        <v>235</v>
      </c>
      <c r="F66" s="150"/>
      <c r="G66" s="150"/>
      <c r="H66" s="150"/>
      <c r="I66" s="150"/>
      <c r="J66" s="150"/>
    </row>
    <row r="67" spans="1:10" ht="12.95" customHeight="1">
      <c r="A67" s="56"/>
      <c r="B67" s="324"/>
      <c r="C67" s="493" t="s">
        <v>303</v>
      </c>
      <c r="D67" s="497"/>
      <c r="E67" s="149" t="s">
        <v>247</v>
      </c>
      <c r="F67" s="150"/>
      <c r="G67" s="150"/>
      <c r="H67" s="150"/>
      <c r="I67" s="150"/>
      <c r="J67" s="150"/>
    </row>
    <row r="68" spans="1:10" ht="12.95" customHeight="1">
      <c r="A68" s="56"/>
      <c r="B68" s="324"/>
      <c r="C68" s="326"/>
      <c r="D68" s="328" t="s">
        <v>50</v>
      </c>
      <c r="E68" s="149" t="s">
        <v>369</v>
      </c>
      <c r="F68" s="150">
        <v>0</v>
      </c>
      <c r="G68" s="150">
        <v>0</v>
      </c>
      <c r="H68" s="150">
        <v>0</v>
      </c>
      <c r="I68" s="150">
        <v>0</v>
      </c>
      <c r="J68" s="150">
        <v>30000</v>
      </c>
    </row>
    <row r="69" spans="1:10" ht="12.95" customHeight="1">
      <c r="A69" s="56"/>
      <c r="B69" s="282"/>
      <c r="C69" s="493" t="s">
        <v>276</v>
      </c>
      <c r="D69" s="497"/>
      <c r="E69" s="149" t="s">
        <v>236</v>
      </c>
      <c r="F69" s="150">
        <v>146750.16</v>
      </c>
      <c r="G69" s="150">
        <v>0</v>
      </c>
      <c r="H69" s="150">
        <v>0</v>
      </c>
      <c r="I69" s="150">
        <v>0</v>
      </c>
      <c r="J69" s="150">
        <v>0</v>
      </c>
    </row>
    <row r="70" spans="1:10" ht="12.95" customHeight="1">
      <c r="A70" s="56"/>
      <c r="B70" s="282"/>
      <c r="C70" s="545" t="s">
        <v>161</v>
      </c>
      <c r="D70" s="546"/>
      <c r="E70" s="149" t="s">
        <v>237</v>
      </c>
      <c r="F70" s="150">
        <f>SUM(F71:F73)</f>
        <v>49950</v>
      </c>
      <c r="G70" s="150">
        <v>0</v>
      </c>
      <c r="H70" s="150">
        <f>SUM(H71:H73)</f>
        <v>135000</v>
      </c>
      <c r="I70" s="150">
        <f>SUM(G70:H70)</f>
        <v>135000</v>
      </c>
      <c r="J70" s="150">
        <v>0</v>
      </c>
    </row>
    <row r="71" spans="1:10" ht="12.95" customHeight="1">
      <c r="A71" s="56"/>
      <c r="B71" s="282"/>
      <c r="C71" s="283"/>
      <c r="D71" s="199" t="s">
        <v>42</v>
      </c>
      <c r="E71" s="149" t="s">
        <v>408</v>
      </c>
      <c r="F71" s="150">
        <v>0</v>
      </c>
      <c r="G71" s="150">
        <v>0</v>
      </c>
      <c r="H71" s="150">
        <v>35000</v>
      </c>
      <c r="I71" s="150">
        <v>0</v>
      </c>
      <c r="J71" s="150">
        <v>25000</v>
      </c>
    </row>
    <row r="72" spans="1:10" ht="12.95" customHeight="1">
      <c r="A72" s="56"/>
      <c r="B72" s="282"/>
      <c r="C72" s="283"/>
      <c r="D72" s="199" t="s">
        <v>258</v>
      </c>
      <c r="E72" s="149" t="s">
        <v>370</v>
      </c>
      <c r="F72" s="150">
        <v>49950</v>
      </c>
      <c r="G72" s="150">
        <v>0</v>
      </c>
      <c r="H72" s="150">
        <v>50000</v>
      </c>
      <c r="I72" s="150">
        <v>0</v>
      </c>
      <c r="J72" s="150">
        <v>0</v>
      </c>
    </row>
    <row r="73" spans="1:10" ht="12.95" customHeight="1">
      <c r="A73" s="56"/>
      <c r="B73" s="282"/>
      <c r="C73" s="282"/>
      <c r="D73" s="284" t="s">
        <v>275</v>
      </c>
      <c r="E73" s="149"/>
      <c r="F73" s="150">
        <v>0</v>
      </c>
      <c r="G73" s="150">
        <v>0</v>
      </c>
      <c r="H73" s="150">
        <v>50000</v>
      </c>
      <c r="I73" s="150">
        <v>0</v>
      </c>
      <c r="J73" s="150">
        <v>0</v>
      </c>
    </row>
    <row r="74" spans="1:10" ht="12.95" customHeight="1">
      <c r="A74" s="56"/>
      <c r="B74" s="282"/>
      <c r="C74" s="493" t="s">
        <v>162</v>
      </c>
      <c r="D74" s="494"/>
      <c r="E74" s="149" t="s">
        <v>239</v>
      </c>
      <c r="F74" s="150">
        <v>0</v>
      </c>
      <c r="G74" s="150">
        <v>0</v>
      </c>
      <c r="H74" s="150">
        <f>SUM(H75:H76)</f>
        <v>36000</v>
      </c>
      <c r="I74" s="150">
        <f>SUM(G74:H74)</f>
        <v>36000</v>
      </c>
      <c r="J74" s="150">
        <v>0</v>
      </c>
    </row>
    <row r="75" spans="1:10" ht="12.95" customHeight="1">
      <c r="A75" s="56"/>
      <c r="B75" s="282"/>
      <c r="C75" s="30"/>
      <c r="D75" s="11" t="s">
        <v>277</v>
      </c>
      <c r="E75" s="149"/>
      <c r="F75" s="150">
        <v>0</v>
      </c>
      <c r="G75" s="150">
        <v>0</v>
      </c>
      <c r="H75" s="150">
        <v>16000</v>
      </c>
      <c r="I75" s="150">
        <v>0</v>
      </c>
      <c r="J75" s="150">
        <v>0</v>
      </c>
    </row>
    <row r="76" spans="1:10" ht="12.95" customHeight="1">
      <c r="A76" s="56"/>
      <c r="B76" s="282"/>
      <c r="C76" s="30"/>
      <c r="D76" s="11" t="s">
        <v>278</v>
      </c>
      <c r="E76" s="149"/>
      <c r="F76" s="150">
        <v>0</v>
      </c>
      <c r="G76" s="150">
        <v>0</v>
      </c>
      <c r="H76" s="150">
        <v>20000</v>
      </c>
      <c r="I76" s="150">
        <v>0</v>
      </c>
      <c r="J76" s="150">
        <v>0</v>
      </c>
    </row>
    <row r="77" spans="1:10" ht="12.95" customHeight="1">
      <c r="A77" s="56"/>
      <c r="B77" s="498" t="s">
        <v>137</v>
      </c>
      <c r="C77" s="498"/>
      <c r="D77" s="499"/>
      <c r="E77" s="220"/>
      <c r="F77" s="55">
        <f>SUM(F69,F70,F74)</f>
        <v>196700.16</v>
      </c>
      <c r="G77" s="55">
        <f t="shared" ref="G77:I77" si="7">SUM(G69,G70,G74)</f>
        <v>0</v>
      </c>
      <c r="H77" s="55">
        <f t="shared" si="7"/>
        <v>171000</v>
      </c>
      <c r="I77" s="55">
        <f t="shared" si="7"/>
        <v>171000</v>
      </c>
      <c r="J77" s="55">
        <f>SUM(J68:J76)</f>
        <v>55000</v>
      </c>
    </row>
    <row r="78" spans="1:10" ht="12.95" customHeight="1" thickBot="1">
      <c r="A78" s="500" t="s">
        <v>17</v>
      </c>
      <c r="B78" s="501"/>
      <c r="C78" s="501"/>
      <c r="D78" s="502"/>
      <c r="E78" s="46"/>
      <c r="F78" s="314">
        <f>SUM(F77,F63,F31)</f>
        <v>1847235.65</v>
      </c>
      <c r="G78" s="314">
        <f>SUM(G77,G63,G31)</f>
        <v>1038962.45</v>
      </c>
      <c r="H78" s="314">
        <f>SUM(H77,H63,H31)</f>
        <v>1236410.55</v>
      </c>
      <c r="I78" s="314">
        <f>SUM(I77,I63,I31)</f>
        <v>2275373</v>
      </c>
      <c r="J78" s="314">
        <f>SUM(J77,J63,J31)</f>
        <v>2276776</v>
      </c>
    </row>
    <row r="79" spans="1:10" ht="12.95" customHeight="1" thickTop="1">
      <c r="A79" s="207"/>
      <c r="B79" s="207"/>
      <c r="C79" s="207"/>
      <c r="D79" s="207"/>
      <c r="E79" s="214"/>
      <c r="F79" s="153"/>
      <c r="G79" s="153"/>
      <c r="H79" s="153"/>
      <c r="I79" s="153"/>
      <c r="J79" s="153"/>
    </row>
    <row r="80" spans="1:10" ht="12.95" customHeight="1">
      <c r="A80" s="61" t="s">
        <v>29</v>
      </c>
      <c r="E80" s="454" t="s">
        <v>31</v>
      </c>
      <c r="F80" s="117"/>
      <c r="G80" s="117"/>
      <c r="H80" s="117" t="s">
        <v>33</v>
      </c>
      <c r="I80" s="117"/>
      <c r="J80" s="117"/>
    </row>
    <row r="81" spans="4:10" ht="12.95" customHeight="1">
      <c r="E81" s="453"/>
      <c r="F81" s="117"/>
      <c r="G81" s="117"/>
      <c r="H81" s="117"/>
      <c r="I81" s="117"/>
      <c r="J81" s="117"/>
    </row>
    <row r="82" spans="4:10" ht="12.95" customHeight="1">
      <c r="E82" s="453"/>
      <c r="F82" s="117"/>
      <c r="G82" s="117"/>
      <c r="H82" s="117"/>
      <c r="I82" s="117"/>
      <c r="J82" s="117"/>
    </row>
    <row r="83" spans="4:10" ht="12.95" customHeight="1">
      <c r="D83" s="1" t="s">
        <v>67</v>
      </c>
      <c r="E83" s="490" t="s">
        <v>35</v>
      </c>
      <c r="F83" s="490"/>
      <c r="G83" s="490"/>
      <c r="H83" s="492" t="s">
        <v>36</v>
      </c>
      <c r="I83" s="492"/>
      <c r="J83" s="492"/>
    </row>
    <row r="84" spans="4:10" ht="12.95" customHeight="1">
      <c r="D84" s="61" t="s">
        <v>30</v>
      </c>
      <c r="E84" s="507" t="s">
        <v>352</v>
      </c>
      <c r="F84" s="491"/>
      <c r="G84" s="491"/>
      <c r="H84" s="489" t="s">
        <v>425</v>
      </c>
      <c r="I84" s="489"/>
      <c r="J84" s="489"/>
    </row>
  </sheetData>
  <mergeCells count="52">
    <mergeCell ref="C69:D69"/>
    <mergeCell ref="C67:D67"/>
    <mergeCell ref="A65:D65"/>
    <mergeCell ref="B66:D66"/>
    <mergeCell ref="B49:D49"/>
    <mergeCell ref="B51:D51"/>
    <mergeCell ref="B53:D53"/>
    <mergeCell ref="B63:D63"/>
    <mergeCell ref="C50:D50"/>
    <mergeCell ref="C52:D52"/>
    <mergeCell ref="C54:D54"/>
    <mergeCell ref="B77:D77"/>
    <mergeCell ref="A78:D78"/>
    <mergeCell ref="H83:J83"/>
    <mergeCell ref="H84:J84"/>
    <mergeCell ref="E83:G83"/>
    <mergeCell ref="E84:G84"/>
    <mergeCell ref="C74:D74"/>
    <mergeCell ref="C70:D70"/>
    <mergeCell ref="C14:D14"/>
    <mergeCell ref="A3:J3"/>
    <mergeCell ref="A4:J4"/>
    <mergeCell ref="G6:I6"/>
    <mergeCell ref="J6:J7"/>
    <mergeCell ref="E7:E8"/>
    <mergeCell ref="I7:I8"/>
    <mergeCell ref="A8:D8"/>
    <mergeCell ref="A9:D9"/>
    <mergeCell ref="A10:D10"/>
    <mergeCell ref="B11:D11"/>
    <mergeCell ref="C12:D12"/>
    <mergeCell ref="B13:D13"/>
    <mergeCell ref="C15:D15"/>
    <mergeCell ref="C16:D16"/>
    <mergeCell ref="C17:D17"/>
    <mergeCell ref="C18:D18"/>
    <mergeCell ref="C19:D19"/>
    <mergeCell ref="C40:D40"/>
    <mergeCell ref="B33:D33"/>
    <mergeCell ref="B35:D35"/>
    <mergeCell ref="B37:D37"/>
    <mergeCell ref="C36:D36"/>
    <mergeCell ref="C38:D38"/>
    <mergeCell ref="C46:D46"/>
    <mergeCell ref="C20:D20"/>
    <mergeCell ref="C21:D21"/>
    <mergeCell ref="C22:D22"/>
    <mergeCell ref="C30:D30"/>
    <mergeCell ref="C34:D34"/>
    <mergeCell ref="B31:D31"/>
    <mergeCell ref="B39:D39"/>
    <mergeCell ref="B45:D45"/>
  </mergeCells>
  <pageMargins left="1.22" right="0.3" top="0.82" bottom="0.16" header="0" footer="0"/>
  <pageSetup paperSize="256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I35"/>
  <sheetViews>
    <sheetView topLeftCell="A28" workbookViewId="0">
      <selection activeCell="E42" sqref="E42"/>
    </sheetView>
  </sheetViews>
  <sheetFormatPr defaultRowHeight="15"/>
  <cols>
    <col min="1" max="1" width="3.140625" customWidth="1"/>
    <col min="2" max="2" width="3.28515625" customWidth="1"/>
    <col min="3" max="3" width="41" customWidth="1"/>
    <col min="4" max="4" width="14" customWidth="1"/>
    <col min="5" max="5" width="16.28515625" customWidth="1"/>
    <col min="6" max="6" width="15.7109375" customWidth="1"/>
    <col min="7" max="7" width="17.85546875" customWidth="1"/>
    <col min="8" max="8" width="15.7109375" customWidth="1"/>
    <col min="9" max="9" width="15.5703125" customWidth="1"/>
  </cols>
  <sheetData>
    <row r="1" spans="1:9">
      <c r="A1" t="s">
        <v>0</v>
      </c>
      <c r="I1" s="14" t="s">
        <v>28</v>
      </c>
    </row>
    <row r="2" spans="1:9">
      <c r="A2" s="490" t="s">
        <v>1</v>
      </c>
      <c r="B2" s="490"/>
      <c r="C2" s="490"/>
      <c r="D2" s="490"/>
      <c r="E2" s="490"/>
      <c r="F2" s="490"/>
      <c r="G2" s="490"/>
      <c r="H2" s="490"/>
      <c r="I2" s="490"/>
    </row>
    <row r="3" spans="1:9">
      <c r="A3" s="507" t="s">
        <v>56</v>
      </c>
      <c r="B3" s="507"/>
      <c r="C3" s="507"/>
      <c r="D3" s="507"/>
      <c r="E3" s="507"/>
      <c r="F3" s="507"/>
      <c r="G3" s="507"/>
      <c r="H3" s="507"/>
      <c r="I3" s="507"/>
    </row>
    <row r="4" spans="1:9">
      <c r="A4" t="s">
        <v>319</v>
      </c>
    </row>
    <row r="5" spans="1:9">
      <c r="A5" s="2"/>
      <c r="B5" s="3"/>
      <c r="C5" s="6"/>
      <c r="D5" s="408"/>
      <c r="E5" s="408"/>
      <c r="F5" s="531" t="s">
        <v>21</v>
      </c>
      <c r="G5" s="531"/>
      <c r="H5" s="531"/>
      <c r="I5" s="532" t="s">
        <v>26</v>
      </c>
    </row>
    <row r="6" spans="1:9">
      <c r="A6" s="410"/>
      <c r="B6" s="411"/>
      <c r="C6" s="412"/>
      <c r="D6" s="534" t="s">
        <v>18</v>
      </c>
      <c r="E6" s="409" t="s">
        <v>19</v>
      </c>
      <c r="F6" s="409" t="s">
        <v>22</v>
      </c>
      <c r="G6" s="409" t="s">
        <v>23</v>
      </c>
      <c r="H6" s="535" t="s">
        <v>24</v>
      </c>
      <c r="I6" s="533"/>
    </row>
    <row r="7" spans="1:9">
      <c r="A7" s="536" t="s">
        <v>2</v>
      </c>
      <c r="B7" s="537"/>
      <c r="C7" s="538"/>
      <c r="D7" s="534"/>
      <c r="E7" s="409" t="s">
        <v>20</v>
      </c>
      <c r="F7" s="409" t="s">
        <v>20</v>
      </c>
      <c r="G7" s="409" t="s">
        <v>25</v>
      </c>
      <c r="H7" s="534"/>
      <c r="I7" s="409" t="s">
        <v>27</v>
      </c>
    </row>
    <row r="8" spans="1:9">
      <c r="A8" s="539">
        <v>1</v>
      </c>
      <c r="B8" s="540"/>
      <c r="C8" s="541"/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</row>
    <row r="9" spans="1:9">
      <c r="A9" s="9"/>
      <c r="B9" s="17"/>
      <c r="C9" s="10"/>
      <c r="D9" s="13"/>
      <c r="E9" s="395"/>
      <c r="F9" s="451"/>
      <c r="G9" s="451"/>
      <c r="H9" s="451"/>
      <c r="I9" s="451"/>
    </row>
    <row r="10" spans="1:9">
      <c r="A10" s="15" t="s">
        <v>8</v>
      </c>
      <c r="B10" s="10"/>
      <c r="C10" s="11"/>
      <c r="D10" s="13"/>
      <c r="E10" s="18"/>
      <c r="F10" s="13"/>
      <c r="G10" s="13"/>
      <c r="H10" s="13"/>
      <c r="I10" s="13"/>
    </row>
    <row r="11" spans="1:9">
      <c r="A11" s="15"/>
      <c r="B11" s="10" t="s">
        <v>9</v>
      </c>
      <c r="C11" s="10"/>
      <c r="D11" s="149" t="s">
        <v>123</v>
      </c>
      <c r="E11" s="18"/>
      <c r="F11" s="13"/>
      <c r="G11" s="13"/>
      <c r="H11" s="13"/>
      <c r="I11" s="13"/>
    </row>
    <row r="12" spans="1:9">
      <c r="A12" s="9"/>
      <c r="C12" s="199" t="s">
        <v>9</v>
      </c>
      <c r="D12" s="149" t="s">
        <v>168</v>
      </c>
      <c r="E12" s="18">
        <v>0</v>
      </c>
      <c r="F12" s="18">
        <v>0</v>
      </c>
      <c r="G12" s="18">
        <v>0</v>
      </c>
      <c r="H12" s="18">
        <v>0</v>
      </c>
      <c r="I12" s="18">
        <v>30000</v>
      </c>
    </row>
    <row r="13" spans="1:9">
      <c r="A13" s="9"/>
      <c r="B13" s="199" t="s">
        <v>10</v>
      </c>
      <c r="C13" s="49"/>
      <c r="D13" s="449" t="s">
        <v>338</v>
      </c>
      <c r="E13" s="18"/>
      <c r="F13" s="18"/>
      <c r="G13" s="18"/>
      <c r="H13" s="18"/>
      <c r="I13" s="18"/>
    </row>
    <row r="14" spans="1:9">
      <c r="A14" s="9"/>
      <c r="C14" s="199" t="s">
        <v>61</v>
      </c>
      <c r="D14" s="149" t="s">
        <v>169</v>
      </c>
      <c r="E14" s="18">
        <v>0</v>
      </c>
      <c r="F14" s="18">
        <v>0</v>
      </c>
      <c r="G14" s="18">
        <v>0</v>
      </c>
      <c r="H14" s="18">
        <v>0</v>
      </c>
      <c r="I14" s="18">
        <v>30000</v>
      </c>
    </row>
    <row r="15" spans="1:9">
      <c r="A15" s="9"/>
      <c r="B15" s="199" t="s">
        <v>11</v>
      </c>
      <c r="C15" s="49"/>
      <c r="D15" s="149" t="s">
        <v>125</v>
      </c>
      <c r="E15" s="18"/>
      <c r="F15" s="18"/>
      <c r="G15" s="18"/>
      <c r="H15" s="18"/>
      <c r="I15" s="18"/>
    </row>
    <row r="16" spans="1:9">
      <c r="A16" s="9"/>
      <c r="B16" s="199" t="s">
        <v>71</v>
      </c>
      <c r="C16" s="199" t="s">
        <v>38</v>
      </c>
      <c r="D16" s="149" t="s">
        <v>170</v>
      </c>
      <c r="E16" s="13"/>
      <c r="F16" s="18">
        <v>0</v>
      </c>
      <c r="G16" s="18">
        <v>0</v>
      </c>
      <c r="H16" s="18">
        <v>0</v>
      </c>
      <c r="I16" s="18">
        <v>35000</v>
      </c>
    </row>
    <row r="17" spans="1:9">
      <c r="A17" s="9"/>
      <c r="B17" s="199" t="s">
        <v>113</v>
      </c>
      <c r="C17" s="49"/>
      <c r="D17" s="149" t="s">
        <v>127</v>
      </c>
      <c r="E17" s="13"/>
      <c r="F17" s="13"/>
      <c r="G17" s="13"/>
      <c r="H17" s="13"/>
      <c r="I17" s="13"/>
    </row>
    <row r="18" spans="1:9">
      <c r="A18" s="9"/>
      <c r="B18" s="199"/>
      <c r="C18" s="199" t="s">
        <v>148</v>
      </c>
      <c r="D18" s="149" t="s">
        <v>173</v>
      </c>
      <c r="E18" s="18">
        <v>0</v>
      </c>
      <c r="F18" s="18">
        <v>0</v>
      </c>
      <c r="G18" s="18">
        <v>0</v>
      </c>
      <c r="H18" s="18">
        <v>0</v>
      </c>
      <c r="I18" s="18">
        <v>15000</v>
      </c>
    </row>
    <row r="19" spans="1:9">
      <c r="A19" s="9"/>
      <c r="B19" s="199" t="s">
        <v>14</v>
      </c>
      <c r="C19" s="199"/>
      <c r="D19" s="149" t="s">
        <v>130</v>
      </c>
      <c r="E19" s="18"/>
      <c r="F19" s="18"/>
      <c r="G19" s="18"/>
      <c r="H19" s="18"/>
      <c r="I19" s="13"/>
    </row>
    <row r="20" spans="1:9">
      <c r="A20" s="9"/>
      <c r="B20" s="199"/>
      <c r="C20" s="450" t="s">
        <v>153</v>
      </c>
      <c r="D20" s="149" t="s">
        <v>222</v>
      </c>
      <c r="E20" s="18">
        <v>0</v>
      </c>
      <c r="F20" s="18">
        <v>0</v>
      </c>
      <c r="G20" s="18">
        <v>0</v>
      </c>
      <c r="H20" s="18">
        <v>0</v>
      </c>
      <c r="I20" s="18">
        <v>5000</v>
      </c>
    </row>
    <row r="21" spans="1:9">
      <c r="A21" s="9"/>
      <c r="B21" s="199" t="s">
        <v>115</v>
      </c>
      <c r="C21" s="199"/>
      <c r="D21" s="149" t="s">
        <v>132</v>
      </c>
      <c r="E21" s="18">
        <v>0</v>
      </c>
      <c r="F21" s="18">
        <v>0</v>
      </c>
      <c r="G21" s="18">
        <v>0</v>
      </c>
      <c r="H21" s="18">
        <v>0</v>
      </c>
      <c r="I21" s="18">
        <v>135000</v>
      </c>
    </row>
    <row r="22" spans="1:9">
      <c r="A22" s="9"/>
      <c r="B22" s="199"/>
      <c r="C22" s="199" t="s">
        <v>318</v>
      </c>
      <c r="D22" s="149"/>
      <c r="E22" s="18"/>
      <c r="F22" s="18"/>
      <c r="G22" s="18"/>
      <c r="H22" s="18"/>
      <c r="I22" s="18">
        <v>60000</v>
      </c>
    </row>
    <row r="23" spans="1:9">
      <c r="A23" s="9"/>
      <c r="B23" s="54" t="s">
        <v>136</v>
      </c>
      <c r="C23" s="54"/>
      <c r="D23" s="312"/>
      <c r="E23" s="452">
        <f>SUM(E12:E21)</f>
        <v>0</v>
      </c>
      <c r="F23" s="452">
        <f>SUM(F12:F21)</f>
        <v>0</v>
      </c>
      <c r="G23" s="452">
        <f>SUM(G12:G21)</f>
        <v>0</v>
      </c>
      <c r="H23" s="452">
        <f>SUM(F23:G23)</f>
        <v>0</v>
      </c>
      <c r="I23" s="452">
        <f>SUM(I12:I22)</f>
        <v>310000</v>
      </c>
    </row>
    <row r="24" spans="1:9">
      <c r="A24" s="9"/>
      <c r="B24" s="19"/>
      <c r="C24" s="11"/>
      <c r="D24" s="13"/>
      <c r="E24" s="13"/>
      <c r="F24" s="13"/>
      <c r="G24" s="13"/>
      <c r="H24" s="13"/>
      <c r="I24" s="13"/>
    </row>
    <row r="25" spans="1:9">
      <c r="A25" s="56" t="s">
        <v>16</v>
      </c>
      <c r="B25" s="54"/>
      <c r="C25" s="54"/>
      <c r="D25" s="407"/>
      <c r="E25" s="13"/>
      <c r="F25" s="21"/>
      <c r="G25" s="21"/>
      <c r="H25" s="21"/>
      <c r="I25" s="18"/>
    </row>
    <row r="26" spans="1:9">
      <c r="A26" s="56"/>
      <c r="B26" s="49" t="s">
        <v>133</v>
      </c>
      <c r="C26" s="49"/>
      <c r="D26" s="149" t="s">
        <v>134</v>
      </c>
      <c r="E26" s="18">
        <v>0</v>
      </c>
      <c r="F26" s="21">
        <v>0</v>
      </c>
      <c r="G26" s="21">
        <v>0</v>
      </c>
      <c r="H26" s="21">
        <v>0</v>
      </c>
      <c r="I26" s="18">
        <v>20000</v>
      </c>
    </row>
    <row r="27" spans="1:9">
      <c r="A27" s="56"/>
      <c r="B27" s="403" t="s">
        <v>280</v>
      </c>
      <c r="C27" s="406"/>
      <c r="D27" s="149" t="s">
        <v>239</v>
      </c>
      <c r="E27" s="18">
        <v>0</v>
      </c>
      <c r="F27" s="21">
        <v>0</v>
      </c>
      <c r="G27" s="21">
        <v>0</v>
      </c>
      <c r="H27" s="21">
        <v>0</v>
      </c>
      <c r="I27" s="18">
        <v>10000</v>
      </c>
    </row>
    <row r="28" spans="1:9">
      <c r="A28" s="56"/>
      <c r="B28" s="54" t="s">
        <v>137</v>
      </c>
      <c r="C28" s="54"/>
      <c r="D28" s="407"/>
      <c r="E28" s="21">
        <v>0</v>
      </c>
      <c r="F28" s="21">
        <v>0</v>
      </c>
      <c r="G28" s="21">
        <v>0</v>
      </c>
      <c r="H28" s="21">
        <v>0</v>
      </c>
      <c r="I28" s="21">
        <f>SUM(I26:I27)</f>
        <v>30000</v>
      </c>
    </row>
    <row r="29" spans="1:9" ht="15.75" thickBot="1">
      <c r="A29" s="12" t="s">
        <v>17</v>
      </c>
      <c r="B29" s="4"/>
      <c r="C29" s="5"/>
      <c r="D29" s="7"/>
      <c r="E29" s="357">
        <f>E9+E23</f>
        <v>0</v>
      </c>
      <c r="F29" s="357">
        <f>SUM(F23:F28)</f>
        <v>0</v>
      </c>
      <c r="G29" s="357">
        <f>SUM(G23:G28)</f>
        <v>0</v>
      </c>
      <c r="H29" s="357">
        <f>SUM(H23:H28)</f>
        <v>0</v>
      </c>
      <c r="I29" s="357">
        <f>SUM(I23,I28)</f>
        <v>340000</v>
      </c>
    </row>
    <row r="30" spans="1:9" ht="15.75" thickTop="1"/>
    <row r="31" spans="1:9">
      <c r="A31" t="s">
        <v>29</v>
      </c>
      <c r="D31" s="454" t="s">
        <v>31</v>
      </c>
      <c r="E31" s="117"/>
      <c r="F31" s="117"/>
      <c r="G31" s="117" t="s">
        <v>33</v>
      </c>
      <c r="H31" s="117"/>
      <c r="I31" s="117"/>
    </row>
    <row r="32" spans="1:9">
      <c r="D32" s="453"/>
      <c r="E32" s="117"/>
      <c r="F32" s="117"/>
      <c r="G32" s="117"/>
      <c r="H32" s="117"/>
      <c r="I32" s="117"/>
    </row>
    <row r="33" spans="3:9">
      <c r="D33" s="453"/>
      <c r="E33" s="117"/>
      <c r="F33" s="117"/>
      <c r="G33" s="117"/>
      <c r="H33" s="117"/>
      <c r="I33" s="117"/>
    </row>
    <row r="34" spans="3:9">
      <c r="C34" s="1" t="s">
        <v>36</v>
      </c>
      <c r="D34" s="490" t="s">
        <v>35</v>
      </c>
      <c r="E34" s="490"/>
      <c r="F34" s="490"/>
      <c r="G34" s="492" t="s">
        <v>36</v>
      </c>
      <c r="H34" s="492"/>
      <c r="I34" s="492"/>
    </row>
    <row r="35" spans="3:9">
      <c r="C35" t="s">
        <v>90</v>
      </c>
      <c r="D35" s="507" t="s">
        <v>352</v>
      </c>
      <c r="E35" s="491"/>
      <c r="F35" s="491"/>
      <c r="G35" s="489" t="s">
        <v>425</v>
      </c>
      <c r="H35" s="489"/>
      <c r="I35" s="489"/>
    </row>
  </sheetData>
  <mergeCells count="12">
    <mergeCell ref="A2:I2"/>
    <mergeCell ref="A3:I3"/>
    <mergeCell ref="F5:H5"/>
    <mergeCell ref="I5:I6"/>
    <mergeCell ref="D6:D7"/>
    <mergeCell ref="H6:H7"/>
    <mergeCell ref="A7:C7"/>
    <mergeCell ref="A8:C8"/>
    <mergeCell ref="G34:I34"/>
    <mergeCell ref="G35:I35"/>
    <mergeCell ref="D34:F34"/>
    <mergeCell ref="D35:F35"/>
  </mergeCells>
  <pageMargins left="1.1299999999999999" right="0.55000000000000004" top="0.88" bottom="0.17" header="0.3" footer="0.08"/>
  <pageSetup paperSize="256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I24"/>
  <sheetViews>
    <sheetView topLeftCell="A13" workbookViewId="0">
      <selection activeCell="E13" sqref="E13"/>
    </sheetView>
  </sheetViews>
  <sheetFormatPr defaultRowHeight="15"/>
  <cols>
    <col min="1" max="1" width="3" customWidth="1"/>
    <col min="2" max="2" width="3.85546875" customWidth="1"/>
    <col min="3" max="3" width="37.85546875" customWidth="1"/>
    <col min="4" max="4" width="13.85546875" customWidth="1"/>
    <col min="5" max="5" width="15.42578125" customWidth="1"/>
    <col min="6" max="6" width="16.7109375" customWidth="1"/>
    <col min="7" max="7" width="16.85546875" customWidth="1"/>
    <col min="8" max="8" width="17.7109375" customWidth="1"/>
    <col min="9" max="9" width="18.7109375" customWidth="1"/>
  </cols>
  <sheetData>
    <row r="1" spans="1:9">
      <c r="A1" t="s">
        <v>0</v>
      </c>
      <c r="I1" s="14" t="s">
        <v>28</v>
      </c>
    </row>
    <row r="2" spans="1:9">
      <c r="A2" s="490" t="s">
        <v>1</v>
      </c>
      <c r="B2" s="490"/>
      <c r="C2" s="490"/>
      <c r="D2" s="490"/>
      <c r="E2" s="490"/>
      <c r="F2" s="490"/>
      <c r="G2" s="490"/>
      <c r="H2" s="490"/>
      <c r="I2" s="490"/>
    </row>
    <row r="3" spans="1:9">
      <c r="A3" s="507" t="s">
        <v>56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320</v>
      </c>
    </row>
    <row r="6" spans="1:9">
      <c r="A6" s="2"/>
      <c r="B6" s="3"/>
      <c r="C6" s="6"/>
      <c r="D6" s="408"/>
      <c r="E6" s="408"/>
      <c r="F6" s="531" t="s">
        <v>21</v>
      </c>
      <c r="G6" s="531"/>
      <c r="H6" s="531"/>
      <c r="I6" s="532" t="s">
        <v>26</v>
      </c>
    </row>
    <row r="7" spans="1:9">
      <c r="A7" s="410"/>
      <c r="B7" s="411"/>
      <c r="C7" s="412"/>
      <c r="D7" s="534" t="s">
        <v>18</v>
      </c>
      <c r="E7" s="409" t="s">
        <v>19</v>
      </c>
      <c r="F7" s="409" t="s">
        <v>22</v>
      </c>
      <c r="G7" s="409" t="s">
        <v>23</v>
      </c>
      <c r="H7" s="535" t="s">
        <v>24</v>
      </c>
      <c r="I7" s="533"/>
    </row>
    <row r="8" spans="1:9">
      <c r="A8" s="536" t="s">
        <v>2</v>
      </c>
      <c r="B8" s="537"/>
      <c r="C8" s="538"/>
      <c r="D8" s="534"/>
      <c r="E8" s="409" t="s">
        <v>20</v>
      </c>
      <c r="F8" s="409" t="s">
        <v>20</v>
      </c>
      <c r="G8" s="409" t="s">
        <v>25</v>
      </c>
      <c r="H8" s="534"/>
      <c r="I8" s="409" t="s">
        <v>27</v>
      </c>
    </row>
    <row r="9" spans="1:9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99" t="s">
        <v>9</v>
      </c>
      <c r="C12" s="49"/>
      <c r="D12" s="149" t="s">
        <v>123</v>
      </c>
      <c r="E12" s="18"/>
      <c r="F12" s="18">
        <v>9000</v>
      </c>
      <c r="G12" s="18">
        <v>9000</v>
      </c>
      <c r="H12" s="18">
        <f>SUM(F12:G12)</f>
        <v>18000</v>
      </c>
      <c r="I12" s="18">
        <v>18000</v>
      </c>
    </row>
    <row r="13" spans="1:9">
      <c r="A13" s="9"/>
      <c r="B13" s="199" t="s">
        <v>115</v>
      </c>
      <c r="C13" s="199"/>
      <c r="D13" s="149" t="s">
        <v>132</v>
      </c>
      <c r="E13" s="18"/>
      <c r="F13" s="18">
        <v>4000</v>
      </c>
      <c r="G13" s="18">
        <v>8000</v>
      </c>
      <c r="H13" s="18">
        <f>SUM(F13:G13)</f>
        <v>12000</v>
      </c>
      <c r="I13" s="18">
        <v>12000</v>
      </c>
    </row>
    <row r="14" spans="1:9">
      <c r="A14" s="56" t="s">
        <v>136</v>
      </c>
      <c r="B14" s="10"/>
      <c r="C14" s="54"/>
      <c r="D14" s="312"/>
      <c r="E14" s="21">
        <f>SUM(E12:E13)</f>
        <v>0</v>
      </c>
      <c r="F14" s="21">
        <f>SUM(F12:F13)</f>
        <v>13000</v>
      </c>
      <c r="G14" s="21">
        <f>SUM(G12:G13)</f>
        <v>17000</v>
      </c>
      <c r="H14" s="21">
        <f>SUM(F14:G14)</f>
        <v>30000</v>
      </c>
      <c r="I14" s="21">
        <f>SUM(I12:I13)</f>
        <v>30000</v>
      </c>
    </row>
    <row r="15" spans="1:9">
      <c r="A15" s="9"/>
      <c r="B15" s="19"/>
      <c r="C15" s="11"/>
      <c r="D15" s="13"/>
      <c r="E15" s="13"/>
      <c r="F15" s="13"/>
      <c r="G15" s="13"/>
      <c r="H15" s="13"/>
      <c r="I15" s="13"/>
    </row>
    <row r="16" spans="1:9">
      <c r="A16" s="9"/>
      <c r="B16" s="10"/>
      <c r="C16" s="11"/>
      <c r="D16" s="13"/>
      <c r="E16" s="21"/>
      <c r="F16" s="18"/>
      <c r="G16" s="18"/>
      <c r="H16" s="18"/>
      <c r="I16" s="18"/>
    </row>
    <row r="17" spans="1:9">
      <c r="A17" s="12" t="s">
        <v>17</v>
      </c>
      <c r="B17" s="4"/>
      <c r="C17" s="5"/>
      <c r="D17" s="7"/>
      <c r="E17" s="22">
        <f>E10+E14</f>
        <v>0</v>
      </c>
      <c r="F17" s="22">
        <f>SUM(F14:F16)</f>
        <v>13000</v>
      </c>
      <c r="G17" s="22">
        <f>SUM(G14:G16)</f>
        <v>17000</v>
      </c>
      <c r="H17" s="22">
        <f>SUM(H14:H16)</f>
        <v>30000</v>
      </c>
      <c r="I17" s="22">
        <v>30000</v>
      </c>
    </row>
    <row r="20" spans="1:9">
      <c r="A20" t="s">
        <v>29</v>
      </c>
      <c r="D20" s="454" t="s">
        <v>31</v>
      </c>
      <c r="E20" s="117"/>
      <c r="F20" s="117"/>
      <c r="G20" s="117" t="s">
        <v>33</v>
      </c>
      <c r="H20" s="117"/>
      <c r="I20" s="117"/>
    </row>
    <row r="21" spans="1:9">
      <c r="D21" s="453"/>
      <c r="E21" s="117"/>
      <c r="F21" s="117"/>
      <c r="G21" s="117"/>
      <c r="H21" s="117"/>
      <c r="I21" s="117"/>
    </row>
    <row r="22" spans="1:9">
      <c r="D22" s="453"/>
      <c r="E22" s="117"/>
      <c r="F22" s="117"/>
      <c r="G22" s="117"/>
      <c r="H22" s="117"/>
      <c r="I22" s="117"/>
    </row>
    <row r="23" spans="1:9">
      <c r="C23" s="1" t="s">
        <v>36</v>
      </c>
      <c r="D23" s="490" t="s">
        <v>35</v>
      </c>
      <c r="E23" s="490"/>
      <c r="F23" s="490"/>
      <c r="G23" s="492" t="s">
        <v>36</v>
      </c>
      <c r="H23" s="492"/>
      <c r="I23" s="492"/>
    </row>
    <row r="24" spans="1:9">
      <c r="C24" t="s">
        <v>90</v>
      </c>
      <c r="D24" s="507" t="s">
        <v>352</v>
      </c>
      <c r="E24" s="491"/>
      <c r="F24" s="491"/>
      <c r="G24" s="489" t="s">
        <v>425</v>
      </c>
      <c r="H24" s="489"/>
      <c r="I24" s="489"/>
    </row>
  </sheetData>
  <mergeCells count="12">
    <mergeCell ref="A2:I2"/>
    <mergeCell ref="A3:I3"/>
    <mergeCell ref="F6:H6"/>
    <mergeCell ref="I6:I7"/>
    <mergeCell ref="D7:D8"/>
    <mergeCell ref="H7:H8"/>
    <mergeCell ref="A8:C8"/>
    <mergeCell ref="A9:C9"/>
    <mergeCell ref="G23:I23"/>
    <mergeCell ref="G24:I24"/>
    <mergeCell ref="D23:F23"/>
    <mergeCell ref="D24:F24"/>
  </mergeCells>
  <pageMargins left="1" right="0.7" top="1.05" bottom="0.75" header="0.3" footer="0.3"/>
  <pageSetup paperSize="256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0"/>
  <sheetViews>
    <sheetView topLeftCell="A16" workbookViewId="0">
      <selection activeCell="F5" sqref="F5"/>
    </sheetView>
  </sheetViews>
  <sheetFormatPr defaultRowHeight="15"/>
  <cols>
    <col min="1" max="1" width="3.5703125" customWidth="1"/>
    <col min="2" max="2" width="3.42578125" customWidth="1"/>
    <col min="3" max="3" width="34.42578125" customWidth="1"/>
    <col min="4" max="4" width="16.85546875" customWidth="1"/>
    <col min="5" max="5" width="16.42578125" customWidth="1"/>
    <col min="6" max="6" width="16.85546875" customWidth="1"/>
    <col min="7" max="7" width="18.42578125" customWidth="1"/>
    <col min="8" max="8" width="17" customWidth="1"/>
    <col min="9" max="9" width="18.140625" customWidth="1"/>
  </cols>
  <sheetData>
    <row r="1" spans="1:9">
      <c r="A1" t="s">
        <v>0</v>
      </c>
      <c r="I1" s="14" t="s">
        <v>28</v>
      </c>
    </row>
    <row r="2" spans="1:9">
      <c r="A2" s="490" t="s">
        <v>1</v>
      </c>
      <c r="B2" s="490"/>
      <c r="C2" s="490"/>
      <c r="D2" s="490"/>
      <c r="E2" s="490"/>
      <c r="F2" s="490"/>
      <c r="G2" s="490"/>
      <c r="H2" s="490"/>
      <c r="I2" s="490"/>
    </row>
    <row r="3" spans="1:9">
      <c r="A3" s="507" t="s">
        <v>56</v>
      </c>
      <c r="B3" s="507"/>
      <c r="C3" s="507"/>
      <c r="D3" s="507"/>
      <c r="E3" s="507"/>
      <c r="F3" s="507"/>
      <c r="G3" s="507"/>
      <c r="H3" s="507"/>
      <c r="I3" s="507"/>
    </row>
    <row r="5" spans="1:9">
      <c r="A5" t="s">
        <v>66</v>
      </c>
    </row>
    <row r="6" spans="1:9">
      <c r="A6" s="2"/>
      <c r="B6" s="3"/>
      <c r="C6" s="6"/>
      <c r="D6" s="432"/>
      <c r="E6" s="432"/>
      <c r="F6" s="542" t="s">
        <v>21</v>
      </c>
      <c r="G6" s="543"/>
      <c r="H6" s="544"/>
      <c r="I6" s="432" t="s">
        <v>26</v>
      </c>
    </row>
    <row r="7" spans="1:9">
      <c r="A7" s="436"/>
      <c r="B7" s="437"/>
      <c r="C7" s="438"/>
      <c r="D7" s="534" t="s">
        <v>18</v>
      </c>
      <c r="E7" s="433" t="s">
        <v>19</v>
      </c>
      <c r="F7" s="433" t="s">
        <v>22</v>
      </c>
      <c r="G7" s="433" t="s">
        <v>23</v>
      </c>
      <c r="H7" s="435" t="s">
        <v>24</v>
      </c>
      <c r="I7" s="433"/>
    </row>
    <row r="8" spans="1:9">
      <c r="A8" s="436" t="s">
        <v>2</v>
      </c>
      <c r="B8" s="437"/>
      <c r="C8" s="438"/>
      <c r="D8" s="534"/>
      <c r="E8" s="433" t="s">
        <v>20</v>
      </c>
      <c r="F8" s="433" t="s">
        <v>20</v>
      </c>
      <c r="G8" s="433" t="s">
        <v>25</v>
      </c>
      <c r="H8" s="434"/>
      <c r="I8" s="433" t="s">
        <v>27</v>
      </c>
    </row>
    <row r="9" spans="1:9">
      <c r="A9" s="429">
        <v>1</v>
      </c>
      <c r="B9" s="430"/>
      <c r="C9" s="43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>
      <c r="A10" s="9"/>
      <c r="B10" s="17"/>
      <c r="C10" s="10"/>
      <c r="D10" s="13"/>
      <c r="E10" s="21"/>
      <c r="F10" s="13"/>
      <c r="G10" s="13"/>
      <c r="H10" s="13"/>
      <c r="I10" s="13"/>
    </row>
    <row r="11" spans="1:9">
      <c r="A11" s="15" t="s">
        <v>8</v>
      </c>
      <c r="B11" s="10"/>
      <c r="C11" s="11"/>
      <c r="D11" s="13"/>
      <c r="E11" s="18"/>
      <c r="F11" s="13"/>
      <c r="G11" s="13"/>
      <c r="H11" s="13"/>
      <c r="I11" s="13"/>
    </row>
    <row r="12" spans="1:9">
      <c r="A12" s="9"/>
      <c r="B12" s="199" t="s">
        <v>9</v>
      </c>
      <c r="C12" s="49"/>
      <c r="D12" s="149" t="s">
        <v>123</v>
      </c>
      <c r="E12" s="18">
        <v>20280</v>
      </c>
      <c r="F12" s="18">
        <v>11580</v>
      </c>
      <c r="G12" s="18">
        <v>18420</v>
      </c>
      <c r="H12" s="18">
        <f t="shared" ref="H12:H15" si="0">SUM(F12:G12)</f>
        <v>30000</v>
      </c>
      <c r="I12" s="18">
        <v>30000</v>
      </c>
    </row>
    <row r="13" spans="1:9">
      <c r="A13" s="9"/>
      <c r="B13" s="199" t="s">
        <v>10</v>
      </c>
      <c r="C13" s="49"/>
      <c r="D13" s="149" t="s">
        <v>124</v>
      </c>
      <c r="E13" s="31">
        <v>68509</v>
      </c>
      <c r="F13" s="18">
        <v>0</v>
      </c>
      <c r="G13" s="18">
        <v>10000</v>
      </c>
      <c r="H13" s="18">
        <f t="shared" si="0"/>
        <v>10000</v>
      </c>
      <c r="I13" s="18">
        <v>10000</v>
      </c>
    </row>
    <row r="14" spans="1:9">
      <c r="A14" s="9"/>
      <c r="B14" s="199" t="s">
        <v>11</v>
      </c>
      <c r="C14" s="49"/>
      <c r="D14" s="149" t="s">
        <v>125</v>
      </c>
      <c r="E14" s="18">
        <v>18100</v>
      </c>
      <c r="F14" s="18">
        <v>0</v>
      </c>
      <c r="G14" s="18">
        <v>40000</v>
      </c>
      <c r="H14" s="18">
        <f t="shared" si="0"/>
        <v>40000</v>
      </c>
      <c r="I14" s="18">
        <v>40000</v>
      </c>
    </row>
    <row r="15" spans="1:9">
      <c r="A15" s="9"/>
      <c r="B15" s="199" t="s">
        <v>113</v>
      </c>
      <c r="C15" s="49"/>
      <c r="D15" s="149" t="s">
        <v>127</v>
      </c>
      <c r="E15" s="18">
        <v>0</v>
      </c>
      <c r="F15" s="18">
        <v>0</v>
      </c>
      <c r="G15" s="18">
        <v>10000</v>
      </c>
      <c r="H15" s="18">
        <f t="shared" si="0"/>
        <v>10000</v>
      </c>
      <c r="I15" s="18">
        <v>12000</v>
      </c>
    </row>
    <row r="16" spans="1:9">
      <c r="A16" s="9"/>
      <c r="B16" s="199" t="s">
        <v>14</v>
      </c>
      <c r="C16" s="199"/>
      <c r="D16" s="149" t="s">
        <v>130</v>
      </c>
      <c r="E16" s="18"/>
      <c r="F16" s="18"/>
      <c r="G16" s="18">
        <v>20000</v>
      </c>
      <c r="H16" s="18">
        <f>SUM(F16:G16)</f>
        <v>20000</v>
      </c>
      <c r="I16" s="18">
        <v>60000</v>
      </c>
    </row>
    <row r="17" spans="1:9">
      <c r="A17" s="9"/>
      <c r="B17" s="199" t="s">
        <v>115</v>
      </c>
      <c r="C17" s="199"/>
      <c r="D17" s="149" t="s">
        <v>132</v>
      </c>
      <c r="E17" s="18">
        <v>49250</v>
      </c>
      <c r="F17" s="18">
        <v>10500</v>
      </c>
      <c r="G17" s="18">
        <v>39500</v>
      </c>
      <c r="H17" s="18">
        <f>SUM(F17:G17)</f>
        <v>50000</v>
      </c>
      <c r="I17" s="18">
        <v>68000</v>
      </c>
    </row>
    <row r="18" spans="1:9">
      <c r="A18" s="9"/>
      <c r="B18" s="54" t="s">
        <v>136</v>
      </c>
      <c r="C18" s="54"/>
      <c r="D18" s="312"/>
      <c r="E18" s="21">
        <f>SUM(E12:E17)</f>
        <v>156139</v>
      </c>
      <c r="F18" s="21">
        <f>SUM(F12:F17)</f>
        <v>22080</v>
      </c>
      <c r="G18" s="21">
        <f>SUM(G12:G17)</f>
        <v>137920</v>
      </c>
      <c r="H18" s="21">
        <f>SUM(F18:G18)</f>
        <v>160000</v>
      </c>
      <c r="I18" s="21">
        <f ca="1">SUM(I12:I18)</f>
        <v>220000</v>
      </c>
    </row>
    <row r="19" spans="1:9">
      <c r="A19" s="9"/>
      <c r="B19" s="19"/>
      <c r="C19" s="11"/>
      <c r="D19" s="13"/>
      <c r="E19" s="13"/>
      <c r="F19" s="13"/>
      <c r="G19" s="13"/>
      <c r="H19" s="13"/>
      <c r="I19" s="13"/>
    </row>
    <row r="20" spans="1:9">
      <c r="A20" s="15" t="s">
        <v>15</v>
      </c>
      <c r="B20" s="19"/>
      <c r="C20" s="11"/>
      <c r="D20" s="13"/>
      <c r="E20" s="21"/>
      <c r="F20" s="21"/>
      <c r="G20" s="21"/>
      <c r="H20" s="21"/>
      <c r="I20" s="18"/>
    </row>
    <row r="21" spans="1:9">
      <c r="A21" s="15"/>
      <c r="B21" s="30" t="s">
        <v>133</v>
      </c>
      <c r="C21" s="11"/>
      <c r="D21" s="13"/>
      <c r="E21" s="135">
        <v>0</v>
      </c>
      <c r="F21" s="135">
        <v>0</v>
      </c>
      <c r="G21" s="135">
        <v>40000</v>
      </c>
      <c r="H21" s="135">
        <v>40000</v>
      </c>
      <c r="I21" s="323">
        <v>0</v>
      </c>
    </row>
    <row r="22" spans="1:9">
      <c r="A22" s="15" t="s">
        <v>16</v>
      </c>
      <c r="B22" s="19"/>
      <c r="C22" s="11"/>
      <c r="D22" s="13"/>
      <c r="E22" s="21">
        <v>0</v>
      </c>
      <c r="F22" s="21">
        <v>0</v>
      </c>
      <c r="G22" s="21">
        <f>SUM(G21)</f>
        <v>40000</v>
      </c>
      <c r="H22" s="21">
        <f>SUM(H21)</f>
        <v>40000</v>
      </c>
      <c r="I22" s="21">
        <f>SUM(I21)</f>
        <v>0</v>
      </c>
    </row>
    <row r="23" spans="1:9">
      <c r="A23" s="9"/>
      <c r="B23" s="10"/>
      <c r="C23" s="11"/>
      <c r="D23" s="13"/>
      <c r="E23" s="21"/>
      <c r="F23" s="18"/>
      <c r="G23" s="18"/>
      <c r="H23" s="18"/>
      <c r="I23" s="18"/>
    </row>
    <row r="24" spans="1:9" ht="15.75" thickBot="1">
      <c r="A24" s="12" t="s">
        <v>17</v>
      </c>
      <c r="B24" s="4"/>
      <c r="C24" s="5"/>
      <c r="D24" s="7"/>
      <c r="E24" s="357">
        <f>E10+E18</f>
        <v>156139</v>
      </c>
      <c r="F24" s="357">
        <f>SUM(F18:F23)</f>
        <v>22080</v>
      </c>
      <c r="G24" s="357">
        <f>SUM(G18:G23)</f>
        <v>217920</v>
      </c>
      <c r="H24" s="357">
        <f>SUM(H18:H23)</f>
        <v>240000</v>
      </c>
      <c r="I24" s="357">
        <v>220000</v>
      </c>
    </row>
    <row r="25" spans="1:9" ht="15.75" thickTop="1"/>
    <row r="26" spans="1:9" ht="12.95" customHeight="1">
      <c r="A26" t="s">
        <v>29</v>
      </c>
      <c r="D26" s="454" t="s">
        <v>31</v>
      </c>
      <c r="E26" s="117"/>
      <c r="F26" s="117"/>
      <c r="G26" s="117" t="s">
        <v>33</v>
      </c>
      <c r="H26" s="117"/>
      <c r="I26" s="117"/>
    </row>
    <row r="27" spans="1:9" ht="12.95" customHeight="1">
      <c r="D27" s="453"/>
      <c r="E27" s="117"/>
      <c r="F27" s="117"/>
      <c r="G27" s="117"/>
      <c r="H27" s="117"/>
      <c r="I27" s="117"/>
    </row>
    <row r="28" spans="1:9" ht="12.95" customHeight="1">
      <c r="D28" s="453"/>
      <c r="E28" s="117"/>
      <c r="F28" s="117"/>
      <c r="G28" s="117"/>
      <c r="H28" s="117"/>
      <c r="I28" s="117"/>
    </row>
    <row r="29" spans="1:9" ht="12.95" customHeight="1">
      <c r="C29" s="1" t="s">
        <v>36</v>
      </c>
      <c r="D29" s="490" t="s">
        <v>35</v>
      </c>
      <c r="E29" s="490"/>
      <c r="F29" s="490"/>
      <c r="G29" s="492" t="s">
        <v>36</v>
      </c>
      <c r="H29" s="492"/>
      <c r="I29" s="492"/>
    </row>
    <row r="30" spans="1:9" ht="12.95" customHeight="1">
      <c r="C30" t="s">
        <v>90</v>
      </c>
      <c r="D30" s="507" t="s">
        <v>352</v>
      </c>
      <c r="E30" s="491"/>
      <c r="F30" s="491"/>
      <c r="G30" s="489" t="s">
        <v>425</v>
      </c>
      <c r="H30" s="489"/>
      <c r="I30" s="489"/>
    </row>
  </sheetData>
  <mergeCells count="8">
    <mergeCell ref="G30:I30"/>
    <mergeCell ref="A2:I2"/>
    <mergeCell ref="A3:I3"/>
    <mergeCell ref="F6:H6"/>
    <mergeCell ref="D7:D8"/>
    <mergeCell ref="G29:I29"/>
    <mergeCell ref="D29:F29"/>
    <mergeCell ref="D30:F30"/>
  </mergeCells>
  <pageMargins left="1.22" right="0.18" top="1.02" bottom="0.75" header="0.3" footer="0.3"/>
  <pageSetup paperSize="256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D20" sqref="D20"/>
    </sheetView>
  </sheetViews>
  <sheetFormatPr defaultRowHeight="15"/>
  <cols>
    <col min="1" max="2" width="2.28515625" customWidth="1"/>
    <col min="3" max="3" width="43" customWidth="1"/>
    <col min="4" max="4" width="15.5703125" customWidth="1"/>
    <col min="5" max="5" width="16.28515625" customWidth="1"/>
    <col min="6" max="6" width="15.7109375" customWidth="1"/>
    <col min="7" max="7" width="16.7109375" customWidth="1"/>
    <col min="8" max="8" width="15.5703125" customWidth="1"/>
    <col min="9" max="9" width="15.85546875" customWidth="1"/>
  </cols>
  <sheetData>
    <row r="1" spans="1:9" ht="12.95" customHeight="1">
      <c r="A1" t="s">
        <v>71</v>
      </c>
      <c r="I1" s="14" t="s">
        <v>28</v>
      </c>
    </row>
    <row r="2" spans="1:9" ht="12.95" customHeight="1">
      <c r="A2" s="490" t="s">
        <v>1</v>
      </c>
      <c r="B2" s="490"/>
      <c r="C2" s="490"/>
      <c r="D2" s="490"/>
      <c r="E2" s="490"/>
      <c r="F2" s="490"/>
      <c r="G2" s="490"/>
      <c r="H2" s="490"/>
      <c r="I2" s="490"/>
    </row>
    <row r="3" spans="1:9" ht="12.95" customHeight="1">
      <c r="A3" s="507" t="s">
        <v>56</v>
      </c>
      <c r="B3" s="507"/>
      <c r="C3" s="507"/>
      <c r="D3" s="507"/>
      <c r="E3" s="507"/>
      <c r="F3" s="507"/>
      <c r="G3" s="507"/>
      <c r="H3" s="507"/>
      <c r="I3" s="507"/>
    </row>
    <row r="4" spans="1:9" ht="12.95" customHeight="1"/>
    <row r="5" spans="1:9" ht="12.95" customHeight="1">
      <c r="A5" t="s">
        <v>321</v>
      </c>
    </row>
    <row r="6" spans="1:9" ht="12.95" customHeight="1">
      <c r="A6" s="2"/>
      <c r="B6" s="3"/>
      <c r="C6" s="6"/>
      <c r="D6" s="458"/>
      <c r="E6" s="458"/>
      <c r="F6" s="531" t="s">
        <v>21</v>
      </c>
      <c r="G6" s="531"/>
      <c r="H6" s="531"/>
      <c r="I6" s="532" t="s">
        <v>26</v>
      </c>
    </row>
    <row r="7" spans="1:9" ht="12.95" customHeight="1">
      <c r="A7" s="460"/>
      <c r="B7" s="461"/>
      <c r="C7" s="462"/>
      <c r="D7" s="534" t="s">
        <v>18</v>
      </c>
      <c r="E7" s="459" t="s">
        <v>19</v>
      </c>
      <c r="F7" s="459" t="s">
        <v>22</v>
      </c>
      <c r="G7" s="459" t="s">
        <v>23</v>
      </c>
      <c r="H7" s="535" t="s">
        <v>24</v>
      </c>
      <c r="I7" s="533"/>
    </row>
    <row r="8" spans="1:9" ht="12.95" customHeight="1">
      <c r="A8" s="536" t="s">
        <v>2</v>
      </c>
      <c r="B8" s="537"/>
      <c r="C8" s="538"/>
      <c r="D8" s="534"/>
      <c r="E8" s="459" t="s">
        <v>20</v>
      </c>
      <c r="F8" s="459" t="s">
        <v>20</v>
      </c>
      <c r="G8" s="459" t="s">
        <v>25</v>
      </c>
      <c r="H8" s="534"/>
      <c r="I8" s="459" t="s">
        <v>27</v>
      </c>
    </row>
    <row r="9" spans="1:9" ht="12.95" customHeight="1">
      <c r="A9" s="539">
        <v>1</v>
      </c>
      <c r="B9" s="540"/>
      <c r="C9" s="541"/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</row>
    <row r="10" spans="1:9" ht="12.95" customHeight="1">
      <c r="A10" s="9"/>
      <c r="B10" s="17"/>
      <c r="C10" s="10"/>
      <c r="D10" s="13"/>
      <c r="E10" s="21"/>
      <c r="F10" s="13"/>
      <c r="G10" s="13"/>
      <c r="H10" s="13"/>
      <c r="I10" s="13"/>
    </row>
    <row r="11" spans="1:9" ht="12.95" customHeight="1">
      <c r="A11" s="15" t="s">
        <v>315</v>
      </c>
      <c r="B11" s="10"/>
      <c r="C11" s="11"/>
      <c r="D11" s="149" t="s">
        <v>132</v>
      </c>
      <c r="E11" s="18"/>
      <c r="F11" s="13"/>
      <c r="G11" s="13"/>
      <c r="H11" s="13"/>
      <c r="I11" s="13"/>
    </row>
    <row r="12" spans="1:9" ht="12.95" customHeight="1">
      <c r="A12" s="9"/>
      <c r="B12" s="10"/>
      <c r="C12" s="11"/>
      <c r="D12" s="13"/>
      <c r="E12" s="18"/>
      <c r="F12" s="13"/>
      <c r="G12" s="13"/>
      <c r="H12" s="13"/>
      <c r="I12" s="13"/>
    </row>
    <row r="13" spans="1:9" ht="12.95" customHeight="1">
      <c r="A13" s="9"/>
      <c r="B13" s="16" t="s">
        <v>316</v>
      </c>
      <c r="C13" s="11"/>
      <c r="D13" s="13"/>
      <c r="E13" s="18">
        <v>12000</v>
      </c>
      <c r="F13" s="18">
        <v>30000</v>
      </c>
      <c r="G13" s="18">
        <v>30000</v>
      </c>
      <c r="H13" s="18">
        <f>SUM(F13:G13)</f>
        <v>60000</v>
      </c>
      <c r="I13" s="18">
        <v>135000</v>
      </c>
    </row>
    <row r="14" spans="1:9" s="1" customFormat="1" ht="12.95" customHeight="1">
      <c r="A14" s="15"/>
      <c r="B14" s="19" t="s">
        <v>37</v>
      </c>
      <c r="C14" s="420"/>
      <c r="D14" s="421"/>
      <c r="E14" s="28">
        <f>SUM(E13)</f>
        <v>12000</v>
      </c>
      <c r="F14" s="28">
        <f>SUM(F13)</f>
        <v>30000</v>
      </c>
      <c r="G14" s="28">
        <f>SUM(G13)</f>
        <v>30000</v>
      </c>
      <c r="H14" s="28">
        <f>SUM(H13)</f>
        <v>60000</v>
      </c>
      <c r="I14" s="28">
        <f>SUM(I13)</f>
        <v>135000</v>
      </c>
    </row>
    <row r="15" spans="1:9" ht="12.95" customHeight="1">
      <c r="A15" s="9"/>
      <c r="B15" s="19"/>
      <c r="C15" s="11"/>
      <c r="D15" s="13"/>
      <c r="E15" s="28"/>
      <c r="F15" s="18"/>
      <c r="G15" s="18"/>
      <c r="H15" s="18"/>
      <c r="I15" s="18"/>
    </row>
    <row r="16" spans="1:9" ht="12.75" customHeight="1">
      <c r="A16" s="9"/>
      <c r="B16" s="16" t="s">
        <v>57</v>
      </c>
      <c r="C16" s="11"/>
      <c r="D16" s="13"/>
      <c r="E16" s="18">
        <v>12000</v>
      </c>
      <c r="F16" s="18">
        <v>6000</v>
      </c>
      <c r="G16" s="18">
        <v>6000</v>
      </c>
      <c r="H16" s="18">
        <f>SUM(F16:G16)</f>
        <v>12000</v>
      </c>
      <c r="I16" s="18">
        <v>12000</v>
      </c>
    </row>
    <row r="17" spans="1:9" s="1" customFormat="1" ht="12.95" customHeight="1">
      <c r="A17" s="15"/>
      <c r="B17" s="19" t="s">
        <v>37</v>
      </c>
      <c r="C17" s="420"/>
      <c r="D17" s="421"/>
      <c r="E17" s="28">
        <f>SUM(E16)</f>
        <v>12000</v>
      </c>
      <c r="F17" s="28">
        <f>SUM(F16)</f>
        <v>6000</v>
      </c>
      <c r="G17" s="28">
        <f>SUM(G16)</f>
        <v>6000</v>
      </c>
      <c r="H17" s="28">
        <f>SUM(H16)</f>
        <v>12000</v>
      </c>
      <c r="I17" s="28">
        <f>SUM(I16)</f>
        <v>12000</v>
      </c>
    </row>
    <row r="18" spans="1:9" ht="12.95" customHeight="1">
      <c r="A18" s="9"/>
      <c r="B18" s="16"/>
      <c r="C18" s="11"/>
      <c r="D18" s="13"/>
      <c r="E18" s="18"/>
      <c r="F18" s="18"/>
      <c r="G18" s="18"/>
      <c r="H18" s="18"/>
      <c r="I18" s="18"/>
    </row>
    <row r="19" spans="1:9" ht="12.95" customHeight="1">
      <c r="A19" s="9"/>
      <c r="B19" s="16" t="s">
        <v>58</v>
      </c>
      <c r="C19" s="11"/>
      <c r="D19" s="13"/>
      <c r="E19" s="18">
        <v>12000</v>
      </c>
      <c r="F19" s="18">
        <v>6000</v>
      </c>
      <c r="G19" s="18">
        <v>6000</v>
      </c>
      <c r="H19" s="18">
        <f>SUM(F19:G19)</f>
        <v>12000</v>
      </c>
      <c r="I19" s="18">
        <v>12000</v>
      </c>
    </row>
    <row r="20" spans="1:9" s="1" customFormat="1" ht="12.95" customHeight="1">
      <c r="A20" s="15"/>
      <c r="B20" s="19" t="s">
        <v>37</v>
      </c>
      <c r="C20" s="420"/>
      <c r="D20" s="421"/>
      <c r="E20" s="28">
        <f>SUM(E19)</f>
        <v>12000</v>
      </c>
      <c r="F20" s="28">
        <f>SUM(F19)</f>
        <v>6000</v>
      </c>
      <c r="G20" s="28">
        <f>SUM(G19)</f>
        <v>6000</v>
      </c>
      <c r="H20" s="28">
        <f>SUM(H19)</f>
        <v>12000</v>
      </c>
      <c r="I20" s="28">
        <f>SUM(I19)</f>
        <v>12000</v>
      </c>
    </row>
    <row r="21" spans="1:9" ht="12.95" customHeight="1">
      <c r="A21" s="9"/>
      <c r="B21" s="19"/>
      <c r="C21" s="11"/>
      <c r="D21" s="13"/>
      <c r="E21" s="28"/>
      <c r="F21" s="18"/>
      <c r="G21" s="18"/>
      <c r="H21" s="18"/>
      <c r="I21" s="18"/>
    </row>
    <row r="22" spans="1:9" ht="12.95" customHeight="1">
      <c r="A22" s="9"/>
      <c r="B22" s="16" t="s">
        <v>317</v>
      </c>
      <c r="C22" s="11"/>
      <c r="D22" s="13"/>
      <c r="E22" s="18">
        <v>12000</v>
      </c>
      <c r="F22" s="18">
        <v>6000</v>
      </c>
      <c r="G22" s="18">
        <v>6000</v>
      </c>
      <c r="H22" s="18">
        <f>SUM(F22:G22)</f>
        <v>12000</v>
      </c>
      <c r="I22" s="18">
        <v>12000</v>
      </c>
    </row>
    <row r="23" spans="1:9" s="1" customFormat="1" ht="12.95" customHeight="1">
      <c r="A23" s="15"/>
      <c r="B23" s="19" t="s">
        <v>37</v>
      </c>
      <c r="C23" s="420"/>
      <c r="D23" s="421"/>
      <c r="E23" s="28">
        <f>SUM(E22)</f>
        <v>12000</v>
      </c>
      <c r="F23" s="28">
        <f>SUM(F22)</f>
        <v>6000</v>
      </c>
      <c r="G23" s="28">
        <f>SUM(G22)</f>
        <v>6000</v>
      </c>
      <c r="H23" s="28">
        <f>SUM(H22)</f>
        <v>12000</v>
      </c>
      <c r="I23" s="28">
        <f>SUM(I22)</f>
        <v>12000</v>
      </c>
    </row>
    <row r="24" spans="1:9" ht="12.95" customHeight="1">
      <c r="A24" s="9"/>
      <c r="B24" s="19"/>
      <c r="C24" s="11"/>
      <c r="D24" s="13"/>
      <c r="E24" s="18"/>
      <c r="F24" s="13"/>
      <c r="G24" s="13"/>
      <c r="H24" s="13"/>
      <c r="I24" s="13"/>
    </row>
    <row r="25" spans="1:9" ht="12.95" customHeight="1">
      <c r="A25" s="9"/>
      <c r="B25" s="16" t="s">
        <v>59</v>
      </c>
      <c r="C25" s="11"/>
      <c r="D25" s="13"/>
      <c r="E25" s="18">
        <v>60000</v>
      </c>
      <c r="F25" s="18">
        <v>30000</v>
      </c>
      <c r="G25" s="18">
        <v>30000</v>
      </c>
      <c r="H25" s="18">
        <f>SUM(F25:G25)</f>
        <v>60000</v>
      </c>
      <c r="I25" s="18">
        <v>60000</v>
      </c>
    </row>
    <row r="26" spans="1:9" s="1" customFormat="1" ht="12.95" customHeight="1">
      <c r="A26" s="15"/>
      <c r="B26" s="19" t="s">
        <v>37</v>
      </c>
      <c r="C26" s="420"/>
      <c r="D26" s="421"/>
      <c r="E26" s="28">
        <f>SUM(E25)</f>
        <v>60000</v>
      </c>
      <c r="F26" s="28">
        <f>SUM(F25)</f>
        <v>30000</v>
      </c>
      <c r="G26" s="28">
        <f>SUM(G25)</f>
        <v>30000</v>
      </c>
      <c r="H26" s="28">
        <f>SUM(F26:G26)</f>
        <v>60000</v>
      </c>
      <c r="I26" s="28">
        <f>SUM(I25)</f>
        <v>60000</v>
      </c>
    </row>
    <row r="27" spans="1:9" ht="12.95" customHeight="1">
      <c r="A27" s="9"/>
      <c r="B27" s="16"/>
      <c r="C27" s="11"/>
      <c r="D27" s="13"/>
      <c r="E27" s="18"/>
      <c r="F27" s="13"/>
      <c r="G27" s="13"/>
      <c r="H27" s="13"/>
      <c r="I27" s="13"/>
    </row>
    <row r="28" spans="1:9" ht="12.95" customHeight="1">
      <c r="A28" s="9"/>
      <c r="B28" s="19" t="s">
        <v>60</v>
      </c>
      <c r="C28" s="11"/>
      <c r="D28" s="13"/>
      <c r="E28" s="21">
        <f>SUM(,E14,E17,E20,E23,E26)</f>
        <v>108000</v>
      </c>
      <c r="F28" s="21">
        <f>SUM(,F14,F17,F20,F23,F26)</f>
        <v>78000</v>
      </c>
      <c r="G28" s="21">
        <f>SUM(,G14,G17,G20,G23,G26)</f>
        <v>78000</v>
      </c>
      <c r="H28" s="21">
        <f>SUM(,H14,H17,H20,H23,H26)</f>
        <v>156000</v>
      </c>
      <c r="I28" s="21">
        <f>SUM(,I14,I17,I20,I23,I26)</f>
        <v>231000</v>
      </c>
    </row>
    <row r="29" spans="1:9" ht="12.95" customHeight="1">
      <c r="A29" s="9"/>
      <c r="B29" s="10"/>
      <c r="C29" s="11"/>
      <c r="D29" s="13"/>
      <c r="E29" s="21"/>
      <c r="F29" s="13"/>
      <c r="G29" s="13"/>
      <c r="H29" s="13"/>
      <c r="I29" s="13"/>
    </row>
    <row r="30" spans="1:9" ht="12.95" customHeight="1" thickBot="1">
      <c r="A30" s="12" t="s">
        <v>17</v>
      </c>
      <c r="B30" s="4"/>
      <c r="C30" s="5"/>
      <c r="D30" s="7"/>
      <c r="E30" s="357">
        <f>SUM(E28:E29)</f>
        <v>108000</v>
      </c>
      <c r="F30" s="413">
        <f>SUM(F28:F29)</f>
        <v>78000</v>
      </c>
      <c r="G30" s="413">
        <f>SUM(G28:G29)</f>
        <v>78000</v>
      </c>
      <c r="H30" s="413">
        <f>SUM(H28:H29)</f>
        <v>156000</v>
      </c>
      <c r="I30" s="413">
        <f>SUM(I28:I29)</f>
        <v>231000</v>
      </c>
    </row>
    <row r="31" spans="1:9" ht="12.95" customHeight="1" thickTop="1"/>
    <row r="32" spans="1:9" ht="12.95" customHeight="1"/>
    <row r="33" spans="1:9" ht="12.95" customHeight="1">
      <c r="A33" t="s">
        <v>29</v>
      </c>
      <c r="D33" t="s">
        <v>31</v>
      </c>
      <c r="G33" t="s">
        <v>33</v>
      </c>
    </row>
    <row r="34" spans="1:9" ht="12.95" customHeight="1"/>
    <row r="35" spans="1:9" ht="12.95" customHeight="1"/>
    <row r="36" spans="1:9" ht="12.95" customHeight="1">
      <c r="C36" s="1" t="s">
        <v>36</v>
      </c>
      <c r="D36" s="490" t="s">
        <v>35</v>
      </c>
      <c r="E36" s="490"/>
      <c r="G36" s="490" t="s">
        <v>36</v>
      </c>
      <c r="H36" s="490"/>
      <c r="I36" s="490"/>
    </row>
    <row r="37" spans="1:9" ht="12.95" customHeight="1">
      <c r="C37" t="s">
        <v>90</v>
      </c>
      <c r="D37" s="507" t="s">
        <v>352</v>
      </c>
      <c r="E37" s="507"/>
      <c r="G37" s="489" t="s">
        <v>425</v>
      </c>
      <c r="H37" s="489"/>
      <c r="I37" s="489"/>
    </row>
    <row r="41" spans="1:9">
      <c r="C41" t="s">
        <v>91</v>
      </c>
    </row>
  </sheetData>
  <mergeCells count="12">
    <mergeCell ref="A2:I2"/>
    <mergeCell ref="A3:I3"/>
    <mergeCell ref="F6:H6"/>
    <mergeCell ref="I6:I7"/>
    <mergeCell ref="D7:D8"/>
    <mergeCell ref="H7:H8"/>
    <mergeCell ref="A8:C8"/>
    <mergeCell ref="A9:C9"/>
    <mergeCell ref="D36:E36"/>
    <mergeCell ref="G36:I36"/>
    <mergeCell ref="D37:E37"/>
    <mergeCell ref="G37:I37"/>
  </mergeCells>
  <pageMargins left="1.22" right="0.39" top="0.74" bottom="0.75" header="0.3" footer="0.3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8"/>
  <sheetViews>
    <sheetView topLeftCell="A19" workbookViewId="0">
      <selection activeCell="G35" sqref="G35"/>
    </sheetView>
  </sheetViews>
  <sheetFormatPr defaultRowHeight="14.1" customHeight="1"/>
  <cols>
    <col min="1" max="3" width="4.28515625" style="61" customWidth="1"/>
    <col min="4" max="4" width="39.140625" style="61" customWidth="1"/>
    <col min="5" max="5" width="16" style="61" customWidth="1"/>
    <col min="6" max="6" width="16.140625" style="32" customWidth="1"/>
    <col min="7" max="7" width="16.5703125" style="32" customWidth="1"/>
    <col min="8" max="8" width="16.28515625" style="32" customWidth="1"/>
    <col min="9" max="9" width="16.85546875" style="32" customWidth="1"/>
    <col min="10" max="10" width="16.42578125" style="32" customWidth="1"/>
    <col min="11" max="11" width="15.28515625" style="32" customWidth="1"/>
    <col min="12" max="16384" width="9.140625" style="61"/>
  </cols>
  <sheetData>
    <row r="1" spans="1:10" ht="14.1" customHeight="1">
      <c r="A1" s="61" t="s">
        <v>0</v>
      </c>
      <c r="J1" s="62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68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525" t="s">
        <v>103</v>
      </c>
      <c r="B5" s="525"/>
      <c r="C5" s="525"/>
      <c r="D5" s="525"/>
    </row>
    <row r="6" spans="1:10" ht="14.1" customHeight="1">
      <c r="A6" s="63"/>
      <c r="B6" s="44"/>
      <c r="C6" s="44"/>
      <c r="D6" s="64"/>
      <c r="E6" s="65"/>
      <c r="F6" s="128"/>
      <c r="G6" s="517" t="s">
        <v>21</v>
      </c>
      <c r="H6" s="517"/>
      <c r="I6" s="517"/>
      <c r="J6" s="518" t="s">
        <v>26</v>
      </c>
    </row>
    <row r="7" spans="1:10" ht="14.1" customHeight="1">
      <c r="A7" s="67"/>
      <c r="B7" s="59"/>
      <c r="C7" s="59"/>
      <c r="D7" s="60"/>
      <c r="E7" s="520" t="s">
        <v>18</v>
      </c>
      <c r="F7" s="129" t="s">
        <v>19</v>
      </c>
      <c r="G7" s="129" t="s">
        <v>22</v>
      </c>
      <c r="H7" s="129" t="s">
        <v>23</v>
      </c>
      <c r="I7" s="521" t="s">
        <v>24</v>
      </c>
      <c r="J7" s="519"/>
    </row>
    <row r="8" spans="1:10" ht="14.1" customHeight="1">
      <c r="A8" s="523" t="s">
        <v>2</v>
      </c>
      <c r="B8" s="509"/>
      <c r="C8" s="509"/>
      <c r="D8" s="524"/>
      <c r="E8" s="520"/>
      <c r="F8" s="129" t="s">
        <v>20</v>
      </c>
      <c r="G8" s="129" t="s">
        <v>20</v>
      </c>
      <c r="H8" s="129" t="s">
        <v>25</v>
      </c>
      <c r="I8" s="522"/>
      <c r="J8" s="129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225">
        <v>3</v>
      </c>
      <c r="G9" s="225">
        <v>4</v>
      </c>
      <c r="H9" s="225">
        <v>5</v>
      </c>
      <c r="I9" s="225">
        <v>6</v>
      </c>
      <c r="J9" s="225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20"/>
      <c r="G10" s="20"/>
      <c r="H10" s="20"/>
      <c r="I10" s="20"/>
      <c r="J10" s="20"/>
    </row>
    <row r="11" spans="1:10" ht="14.1" customHeight="1">
      <c r="A11" s="48"/>
      <c r="B11" s="504" t="s">
        <v>3</v>
      </c>
      <c r="C11" s="504"/>
      <c r="D11" s="497"/>
      <c r="E11" s="43"/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148" t="s">
        <v>118</v>
      </c>
      <c r="F12" s="18">
        <v>950901</v>
      </c>
      <c r="G12" s="18">
        <v>532298</v>
      </c>
      <c r="H12" s="18">
        <v>693502</v>
      </c>
      <c r="I12" s="18">
        <f>SUM(G12:H12)</f>
        <v>1225800</v>
      </c>
      <c r="J12" s="18">
        <v>1314012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276163.5</v>
      </c>
      <c r="G13" s="18">
        <v>183211</v>
      </c>
      <c r="H13" s="18">
        <v>214089</v>
      </c>
      <c r="I13" s="18">
        <f>SUM(G13:H13)</f>
        <v>397300</v>
      </c>
      <c r="J13" s="18">
        <v>429002</v>
      </c>
    </row>
    <row r="14" spans="1:10" ht="14.1" customHeight="1">
      <c r="A14" s="48"/>
      <c r="B14" s="47"/>
      <c r="C14" s="504" t="s">
        <v>6</v>
      </c>
      <c r="D14" s="497"/>
      <c r="E14" s="148" t="s">
        <v>119</v>
      </c>
      <c r="F14" s="18">
        <v>96000</v>
      </c>
      <c r="G14" s="18">
        <v>46000</v>
      </c>
      <c r="H14" s="18">
        <v>74000</v>
      </c>
      <c r="I14" s="18">
        <f>SUM(G14:H14)</f>
        <v>120000</v>
      </c>
      <c r="J14" s="18">
        <v>144000</v>
      </c>
    </row>
    <row r="15" spans="1:10" ht="13.5" customHeight="1">
      <c r="A15" s="48"/>
      <c r="B15" s="47"/>
      <c r="C15" s="504" t="s">
        <v>97</v>
      </c>
      <c r="D15" s="497"/>
      <c r="E15" s="149" t="s">
        <v>121</v>
      </c>
      <c r="F15" s="18">
        <v>148454.70000000001</v>
      </c>
      <c r="G15" s="18">
        <v>82419.539999999994</v>
      </c>
      <c r="H15" s="18">
        <v>109311.46</v>
      </c>
      <c r="I15" s="18">
        <f>SUM(G15:H15)</f>
        <v>191731</v>
      </c>
      <c r="J15" s="18">
        <v>205207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80112</v>
      </c>
      <c r="G16" s="18">
        <v>0</v>
      </c>
      <c r="H16" s="18">
        <v>25000</v>
      </c>
      <c r="I16" s="18">
        <f>SUM(G16:H16)</f>
        <v>25000</v>
      </c>
      <c r="J16" s="18">
        <v>30000</v>
      </c>
    </row>
    <row r="17" spans="1:11" ht="14.1" customHeight="1">
      <c r="A17" s="48"/>
      <c r="B17" s="498" t="s">
        <v>135</v>
      </c>
      <c r="C17" s="498"/>
      <c r="D17" s="499"/>
      <c r="E17" s="43"/>
      <c r="F17" s="21">
        <f>SUM(F12:F16)</f>
        <v>1551631.2</v>
      </c>
      <c r="G17" s="21">
        <f>SUM(G12:G16)</f>
        <v>843928.54</v>
      </c>
      <c r="H17" s="21">
        <f>SUM(H12:H16)</f>
        <v>1115902.46</v>
      </c>
      <c r="I17" s="21">
        <f>SUM(I12:I16)</f>
        <v>1959831</v>
      </c>
      <c r="J17" s="21">
        <f>SUM(J12:J16)</f>
        <v>2122221</v>
      </c>
    </row>
    <row r="18" spans="1:11" ht="14.1" customHeight="1">
      <c r="A18" s="48"/>
      <c r="B18" s="145"/>
      <c r="C18" s="145"/>
      <c r="D18" s="146"/>
      <c r="E18" s="147"/>
      <c r="F18" s="21"/>
      <c r="G18" s="21"/>
      <c r="H18" s="21"/>
      <c r="I18" s="21"/>
      <c r="J18" s="21"/>
    </row>
    <row r="19" spans="1:11" ht="14.1" customHeight="1">
      <c r="A19" s="15" t="s">
        <v>8</v>
      </c>
      <c r="B19" s="17"/>
      <c r="C19" s="29"/>
      <c r="D19" s="74"/>
      <c r="E19" s="43"/>
      <c r="F19" s="18"/>
      <c r="G19" s="18"/>
      <c r="H19" s="18"/>
      <c r="I19" s="18"/>
      <c r="J19" s="18"/>
    </row>
    <row r="20" spans="1:11" ht="14.1" customHeight="1">
      <c r="A20" s="15"/>
      <c r="B20" s="493" t="s">
        <v>9</v>
      </c>
      <c r="C20" s="504"/>
      <c r="D20" s="497"/>
      <c r="E20" s="149" t="s">
        <v>123</v>
      </c>
      <c r="F20" s="18">
        <v>56650</v>
      </c>
      <c r="G20" s="18">
        <v>38170</v>
      </c>
      <c r="H20" s="18">
        <v>61830</v>
      </c>
      <c r="I20" s="18">
        <f>SUM(G20:H20)</f>
        <v>100000</v>
      </c>
      <c r="J20" s="18">
        <v>120000</v>
      </c>
    </row>
    <row r="21" spans="1:11" ht="14.1" customHeight="1">
      <c r="A21" s="15"/>
      <c r="B21" s="493" t="s">
        <v>10</v>
      </c>
      <c r="C21" s="504"/>
      <c r="D21" s="497"/>
      <c r="E21" s="149" t="s">
        <v>124</v>
      </c>
      <c r="F21" s="18">
        <v>87479.58</v>
      </c>
      <c r="G21" s="18">
        <v>19704</v>
      </c>
      <c r="H21" s="18">
        <v>50296</v>
      </c>
      <c r="I21" s="18">
        <f t="shared" ref="I21:I25" si="0">SUM(G21:H21)</f>
        <v>70000</v>
      </c>
      <c r="J21" s="18">
        <v>80000</v>
      </c>
    </row>
    <row r="22" spans="1:11" ht="14.1" customHeight="1">
      <c r="A22" s="15"/>
      <c r="B22" s="493" t="s">
        <v>11</v>
      </c>
      <c r="C22" s="504"/>
      <c r="D22" s="497"/>
      <c r="E22" s="149" t="s">
        <v>125</v>
      </c>
      <c r="F22" s="18">
        <v>30879.05</v>
      </c>
      <c r="G22" s="18">
        <v>15918.78</v>
      </c>
      <c r="H22" s="18">
        <v>19081.22</v>
      </c>
      <c r="I22" s="18">
        <f t="shared" si="0"/>
        <v>35000</v>
      </c>
      <c r="J22" s="18">
        <v>40000</v>
      </c>
    </row>
    <row r="23" spans="1:11" ht="14.1" customHeight="1">
      <c r="A23" s="15"/>
      <c r="B23" s="493" t="s">
        <v>113</v>
      </c>
      <c r="C23" s="504"/>
      <c r="D23" s="497"/>
      <c r="E23" s="149" t="s">
        <v>127</v>
      </c>
      <c r="F23" s="18">
        <v>47133.4</v>
      </c>
      <c r="G23" s="18">
        <v>21922</v>
      </c>
      <c r="H23" s="18">
        <v>21278</v>
      </c>
      <c r="I23" s="18">
        <f t="shared" si="0"/>
        <v>43200</v>
      </c>
      <c r="J23" s="18">
        <v>43200</v>
      </c>
    </row>
    <row r="24" spans="1:11" ht="14.1" customHeight="1">
      <c r="A24" s="15"/>
      <c r="B24" s="493" t="s">
        <v>14</v>
      </c>
      <c r="C24" s="493"/>
      <c r="D24" s="494"/>
      <c r="E24" s="149" t="s">
        <v>130</v>
      </c>
      <c r="F24" s="18">
        <v>6209</v>
      </c>
      <c r="G24" s="18">
        <v>820</v>
      </c>
      <c r="H24" s="18">
        <v>9180</v>
      </c>
      <c r="I24" s="18">
        <f t="shared" si="0"/>
        <v>10000</v>
      </c>
      <c r="J24" s="18">
        <v>10000</v>
      </c>
    </row>
    <row r="25" spans="1:11" ht="14.1" customHeight="1">
      <c r="A25" s="15"/>
      <c r="B25" s="493" t="s">
        <v>115</v>
      </c>
      <c r="C25" s="493"/>
      <c r="D25" s="494"/>
      <c r="E25" s="149" t="s">
        <v>132</v>
      </c>
      <c r="F25" s="18">
        <v>21704.5</v>
      </c>
      <c r="G25" s="18">
        <v>16950</v>
      </c>
      <c r="H25" s="18">
        <v>13050</v>
      </c>
      <c r="I25" s="18">
        <f t="shared" si="0"/>
        <v>30000</v>
      </c>
      <c r="J25" s="18">
        <v>30000</v>
      </c>
    </row>
    <row r="26" spans="1:11" ht="14.1" customHeight="1">
      <c r="A26" s="15"/>
      <c r="B26" s="498" t="s">
        <v>136</v>
      </c>
      <c r="C26" s="498"/>
      <c r="D26" s="499"/>
      <c r="E26" s="126"/>
      <c r="F26" s="21">
        <f>SUM(F20:F25)</f>
        <v>250055.53</v>
      </c>
      <c r="G26" s="21">
        <f>SUM(G20:G25)</f>
        <v>113484.78</v>
      </c>
      <c r="H26" s="21">
        <f>SUM(H20:H25)</f>
        <v>174715.22</v>
      </c>
      <c r="I26" s="21">
        <f>SUM(I20:I25)</f>
        <v>288200</v>
      </c>
      <c r="J26" s="21">
        <f>SUM(J20:J25)</f>
        <v>323200</v>
      </c>
    </row>
    <row r="27" spans="1:11" ht="14.1" customHeight="1">
      <c r="A27" s="15"/>
      <c r="B27" s="17"/>
      <c r="C27" s="29"/>
      <c r="D27" s="74"/>
      <c r="E27" s="147"/>
      <c r="F27" s="21"/>
      <c r="G27" s="21"/>
      <c r="H27" s="21"/>
      <c r="I27" s="21"/>
      <c r="J27" s="21"/>
    </row>
    <row r="28" spans="1:11" s="47" customFormat="1" ht="14.1" customHeight="1">
      <c r="A28" s="503" t="s">
        <v>16</v>
      </c>
      <c r="B28" s="498"/>
      <c r="C28" s="498"/>
      <c r="D28" s="499"/>
      <c r="E28" s="147"/>
      <c r="F28" s="55"/>
      <c r="G28" s="55"/>
      <c r="H28" s="55"/>
      <c r="I28" s="55"/>
      <c r="J28" s="55"/>
      <c r="K28" s="117"/>
    </row>
    <row r="29" spans="1:11" s="47" customFormat="1" ht="14.1" customHeight="1">
      <c r="A29" s="56"/>
      <c r="B29" s="504" t="s">
        <v>133</v>
      </c>
      <c r="C29" s="504"/>
      <c r="D29" s="497"/>
      <c r="E29" s="149" t="s">
        <v>134</v>
      </c>
      <c r="F29" s="150">
        <v>49000</v>
      </c>
      <c r="G29" s="150">
        <v>43995</v>
      </c>
      <c r="H29" s="150">
        <v>6005</v>
      </c>
      <c r="I29" s="150">
        <f>SUM(G29:H29)</f>
        <v>50000</v>
      </c>
      <c r="J29" s="150">
        <v>50000</v>
      </c>
      <c r="K29" s="117"/>
    </row>
    <row r="30" spans="1:11" s="47" customFormat="1" ht="14.1" customHeight="1">
      <c r="A30" s="56"/>
      <c r="B30" s="498" t="s">
        <v>137</v>
      </c>
      <c r="C30" s="498"/>
      <c r="D30" s="499"/>
      <c r="E30" s="147"/>
      <c r="F30" s="55">
        <f>SUM(F29)</f>
        <v>49000</v>
      </c>
      <c r="G30" s="55">
        <f>SUM(G29)</f>
        <v>43995</v>
      </c>
      <c r="H30" s="55">
        <f>SUM(H29)</f>
        <v>6005</v>
      </c>
      <c r="I30" s="55">
        <f>SUM(G30:H30)</f>
        <v>50000</v>
      </c>
      <c r="J30" s="55">
        <f>SUM(J29)</f>
        <v>50000</v>
      </c>
      <c r="K30" s="117"/>
    </row>
    <row r="31" spans="1:11" s="47" customFormat="1" ht="14.1" customHeight="1">
      <c r="A31" s="56"/>
      <c r="B31" s="145"/>
      <c r="C31" s="145"/>
      <c r="D31" s="146"/>
      <c r="E31" s="147"/>
      <c r="F31" s="55"/>
      <c r="G31" s="55"/>
      <c r="H31" s="55"/>
      <c r="I31" s="55"/>
      <c r="J31" s="55"/>
      <c r="K31" s="117"/>
    </row>
    <row r="32" spans="1:11" s="47" customFormat="1" ht="14.1" customHeight="1" thickBot="1">
      <c r="A32" s="500" t="s">
        <v>17</v>
      </c>
      <c r="B32" s="501"/>
      <c r="C32" s="501"/>
      <c r="D32" s="502"/>
      <c r="E32" s="46"/>
      <c r="F32" s="314">
        <f>SUM(F30,F26,F17)</f>
        <v>1850686.73</v>
      </c>
      <c r="G32" s="314">
        <f>SUM(G30,G26,G17)</f>
        <v>1001408.3200000001</v>
      </c>
      <c r="H32" s="314">
        <f>SUM(H30,H26,H17)</f>
        <v>1296622.68</v>
      </c>
      <c r="I32" s="314">
        <f>SUM(I30,I26,I17)</f>
        <v>2298031</v>
      </c>
      <c r="J32" s="314">
        <f>SUM(J30,J26,J17)</f>
        <v>2495421</v>
      </c>
      <c r="K32" s="117"/>
    </row>
    <row r="33" spans="1:11" s="47" customFormat="1" ht="14.1" customHeight="1" thickTop="1">
      <c r="A33" s="200"/>
      <c r="B33" s="200"/>
      <c r="C33" s="200"/>
      <c r="D33" s="200"/>
      <c r="E33" s="204"/>
      <c r="F33" s="153"/>
      <c r="G33" s="153"/>
      <c r="H33" s="153"/>
      <c r="I33" s="153"/>
      <c r="J33" s="153"/>
      <c r="K33" s="117"/>
    </row>
    <row r="34" spans="1:11" ht="14.1" customHeight="1">
      <c r="A34" s="61" t="s">
        <v>29</v>
      </c>
      <c r="E34" s="61" t="s">
        <v>31</v>
      </c>
      <c r="H34" s="127" t="s">
        <v>33</v>
      </c>
    </row>
    <row r="37" spans="1:11" ht="14.1" customHeight="1">
      <c r="A37" s="1" t="s">
        <v>78</v>
      </c>
      <c r="B37" s="1"/>
      <c r="E37" s="490" t="s">
        <v>35</v>
      </c>
      <c r="F37" s="490"/>
      <c r="H37" s="492" t="s">
        <v>36</v>
      </c>
      <c r="I37" s="492"/>
      <c r="J37" s="492"/>
    </row>
    <row r="38" spans="1:11" ht="14.1" customHeight="1">
      <c r="A38" s="61" t="s">
        <v>79</v>
      </c>
      <c r="E38" s="491" t="s">
        <v>32</v>
      </c>
      <c r="F38" s="491"/>
      <c r="H38" s="489" t="s">
        <v>34</v>
      </c>
      <c r="I38" s="489"/>
      <c r="J38" s="489"/>
    </row>
  </sheetData>
  <mergeCells count="32">
    <mergeCell ref="B25:D25"/>
    <mergeCell ref="A2:J2"/>
    <mergeCell ref="A3:J3"/>
    <mergeCell ref="G6:I6"/>
    <mergeCell ref="J6:J7"/>
    <mergeCell ref="E7:E8"/>
    <mergeCell ref="I7:I8"/>
    <mergeCell ref="A8:D8"/>
    <mergeCell ref="A5:D5"/>
    <mergeCell ref="B24:D24"/>
    <mergeCell ref="B17:D17"/>
    <mergeCell ref="E37:F37"/>
    <mergeCell ref="E38:F38"/>
    <mergeCell ref="H37:J37"/>
    <mergeCell ref="H38:J38"/>
    <mergeCell ref="A9:D9"/>
    <mergeCell ref="A10:D10"/>
    <mergeCell ref="B11:D11"/>
    <mergeCell ref="C12:D12"/>
    <mergeCell ref="B13:D13"/>
    <mergeCell ref="C14:D14"/>
    <mergeCell ref="C15:D15"/>
    <mergeCell ref="C16:D16"/>
    <mergeCell ref="B20:D20"/>
    <mergeCell ref="B21:D21"/>
    <mergeCell ref="B22:D22"/>
    <mergeCell ref="B23:D23"/>
    <mergeCell ref="A28:D28"/>
    <mergeCell ref="B29:D29"/>
    <mergeCell ref="B30:D30"/>
    <mergeCell ref="A32:D32"/>
    <mergeCell ref="B26:D26"/>
  </mergeCells>
  <pageMargins left="1" right="0.25" top="1" bottom="0.11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8"/>
  <sheetViews>
    <sheetView topLeftCell="A10" workbookViewId="0">
      <selection activeCell="K16" sqref="K16:K19"/>
    </sheetView>
  </sheetViews>
  <sheetFormatPr defaultRowHeight="14.1" customHeight="1"/>
  <cols>
    <col min="1" max="3" width="4.28515625" style="61" customWidth="1"/>
    <col min="4" max="4" width="36.85546875" style="61" customWidth="1"/>
    <col min="5" max="5" width="17.140625" style="61" customWidth="1"/>
    <col min="6" max="10" width="17.140625" style="32" customWidth="1"/>
    <col min="11" max="11" width="16" style="32" customWidth="1"/>
    <col min="12" max="16384" width="9.140625" style="61"/>
  </cols>
  <sheetData>
    <row r="1" spans="1:10" ht="14.1" customHeight="1">
      <c r="A1" s="61" t="s">
        <v>0</v>
      </c>
      <c r="J1" s="62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4.1" customHeight="1">
      <c r="A4" s="526" t="s">
        <v>104</v>
      </c>
      <c r="B4" s="526"/>
      <c r="C4" s="526"/>
      <c r="D4" s="526"/>
    </row>
    <row r="5" spans="1:10" ht="14.1" customHeight="1">
      <c r="A5" s="63"/>
      <c r="B5" s="44"/>
      <c r="C5" s="44"/>
      <c r="D5" s="64"/>
      <c r="E5" s="65"/>
      <c r="F5" s="128"/>
      <c r="G5" s="517" t="s">
        <v>21</v>
      </c>
      <c r="H5" s="517"/>
      <c r="I5" s="517"/>
      <c r="J5" s="518" t="s">
        <v>26</v>
      </c>
    </row>
    <row r="6" spans="1:10" ht="14.1" customHeight="1">
      <c r="A6" s="67"/>
      <c r="B6" s="59"/>
      <c r="C6" s="59"/>
      <c r="D6" s="60"/>
      <c r="E6" s="520" t="s">
        <v>18</v>
      </c>
      <c r="F6" s="129" t="s">
        <v>19</v>
      </c>
      <c r="G6" s="129" t="s">
        <v>22</v>
      </c>
      <c r="H6" s="129" t="s">
        <v>23</v>
      </c>
      <c r="I6" s="521" t="s">
        <v>24</v>
      </c>
      <c r="J6" s="519"/>
    </row>
    <row r="7" spans="1:10" ht="14.1" customHeight="1">
      <c r="A7" s="523" t="s">
        <v>2</v>
      </c>
      <c r="B7" s="509"/>
      <c r="C7" s="509"/>
      <c r="D7" s="524"/>
      <c r="E7" s="520"/>
      <c r="F7" s="129" t="s">
        <v>20</v>
      </c>
      <c r="G7" s="129" t="s">
        <v>20</v>
      </c>
      <c r="H7" s="129" t="s">
        <v>25</v>
      </c>
      <c r="I7" s="522"/>
      <c r="J7" s="129" t="s">
        <v>27</v>
      </c>
    </row>
    <row r="8" spans="1:10" ht="14.1" customHeight="1">
      <c r="A8" s="514">
        <v>1</v>
      </c>
      <c r="B8" s="515"/>
      <c r="C8" s="515"/>
      <c r="D8" s="516"/>
      <c r="E8" s="46">
        <v>2</v>
      </c>
      <c r="F8" s="225">
        <v>3</v>
      </c>
      <c r="G8" s="225">
        <v>4</v>
      </c>
      <c r="H8" s="225">
        <v>5</v>
      </c>
      <c r="I8" s="225">
        <v>6</v>
      </c>
      <c r="J8" s="225">
        <v>7</v>
      </c>
    </row>
    <row r="9" spans="1:10" ht="14.1" customHeight="1">
      <c r="A9" s="503" t="s">
        <v>99</v>
      </c>
      <c r="B9" s="498"/>
      <c r="C9" s="498"/>
      <c r="D9" s="499"/>
      <c r="E9" s="71"/>
      <c r="F9" s="20"/>
      <c r="G9" s="20"/>
      <c r="H9" s="20"/>
      <c r="I9" s="20"/>
      <c r="J9" s="20"/>
    </row>
    <row r="10" spans="1:10" ht="14.1" customHeight="1">
      <c r="A10" s="48"/>
      <c r="B10" s="504" t="s">
        <v>3</v>
      </c>
      <c r="C10" s="504"/>
      <c r="D10" s="497"/>
      <c r="E10" s="18"/>
      <c r="F10" s="18"/>
      <c r="G10" s="18"/>
      <c r="H10" s="18"/>
      <c r="I10" s="18"/>
      <c r="J10" s="18"/>
    </row>
    <row r="11" spans="1:10" ht="14.1" customHeight="1">
      <c r="A11" s="48"/>
      <c r="B11" s="49"/>
      <c r="C11" s="504" t="s">
        <v>4</v>
      </c>
      <c r="D11" s="497"/>
      <c r="E11" s="148" t="s">
        <v>118</v>
      </c>
      <c r="F11" s="18">
        <v>649610</v>
      </c>
      <c r="G11" s="18">
        <v>362850</v>
      </c>
      <c r="H11" s="18">
        <v>362850</v>
      </c>
      <c r="I11" s="18">
        <f>SUM(G11:H11)</f>
        <v>725700</v>
      </c>
      <c r="J11" s="18">
        <v>725700</v>
      </c>
    </row>
    <row r="12" spans="1:10" ht="14.1" customHeight="1">
      <c r="A12" s="48"/>
      <c r="B12" s="504" t="s">
        <v>5</v>
      </c>
      <c r="C12" s="504"/>
      <c r="D12" s="497"/>
      <c r="E12" s="149" t="s">
        <v>120</v>
      </c>
      <c r="F12" s="18">
        <v>218157</v>
      </c>
      <c r="G12" s="18">
        <v>151975</v>
      </c>
      <c r="H12" s="18">
        <v>132975</v>
      </c>
      <c r="I12" s="18">
        <f>SUM(G12:H12)</f>
        <v>284950</v>
      </c>
      <c r="J12" s="18">
        <v>280950</v>
      </c>
    </row>
    <row r="13" spans="1:10" ht="14.1" customHeight="1">
      <c r="A13" s="48"/>
      <c r="B13" s="47"/>
      <c r="C13" s="504" t="s">
        <v>6</v>
      </c>
      <c r="D13" s="497"/>
      <c r="E13" s="148" t="s">
        <v>119</v>
      </c>
      <c r="F13" s="18">
        <v>48000</v>
      </c>
      <c r="G13" s="18">
        <v>24000</v>
      </c>
      <c r="H13" s="18">
        <v>24000</v>
      </c>
      <c r="I13" s="18">
        <f>SUM(G13:H13)</f>
        <v>48000</v>
      </c>
      <c r="J13" s="18">
        <v>48000</v>
      </c>
    </row>
    <row r="14" spans="1:10" ht="13.5" customHeight="1">
      <c r="A14" s="48"/>
      <c r="B14" s="47"/>
      <c r="C14" s="504" t="s">
        <v>97</v>
      </c>
      <c r="D14" s="497"/>
      <c r="E14" s="149" t="s">
        <v>121</v>
      </c>
      <c r="F14" s="18">
        <v>100543.3</v>
      </c>
      <c r="G14" s="18">
        <v>55636.5</v>
      </c>
      <c r="H14" s="18">
        <v>56614.5</v>
      </c>
      <c r="I14" s="18">
        <f>SUM(G14:H14)</f>
        <v>112251</v>
      </c>
      <c r="J14" s="18">
        <v>111350</v>
      </c>
    </row>
    <row r="15" spans="1:10" ht="14.1" customHeight="1">
      <c r="A15" s="48"/>
      <c r="B15" s="49"/>
      <c r="C15" s="496" t="s">
        <v>7</v>
      </c>
      <c r="D15" s="497"/>
      <c r="E15" s="149" t="s">
        <v>122</v>
      </c>
      <c r="F15" s="18">
        <v>54157</v>
      </c>
      <c r="G15" s="18">
        <v>0</v>
      </c>
      <c r="H15" s="18">
        <v>10000</v>
      </c>
      <c r="I15" s="18">
        <f>SUM(G15:H15)</f>
        <v>10000</v>
      </c>
      <c r="J15" s="18">
        <v>10000</v>
      </c>
    </row>
    <row r="16" spans="1:10" ht="14.1" customHeight="1">
      <c r="A16" s="48"/>
      <c r="B16" s="498" t="s">
        <v>135</v>
      </c>
      <c r="C16" s="498"/>
      <c r="D16" s="499"/>
      <c r="E16" s="43"/>
      <c r="F16" s="21">
        <f>SUM(F11:F15)</f>
        <v>1070467.3</v>
      </c>
      <c r="G16" s="21">
        <f>SUM(G11:G15)</f>
        <v>594461.5</v>
      </c>
      <c r="H16" s="21">
        <f>SUM(H11:H15)</f>
        <v>586439.5</v>
      </c>
      <c r="I16" s="21">
        <f>SUM(I11:I15)</f>
        <v>1180901</v>
      </c>
      <c r="J16" s="21">
        <f>SUM(J11:J15)</f>
        <v>1176000</v>
      </c>
    </row>
    <row r="17" spans="1:10" ht="14.1" customHeight="1">
      <c r="A17" s="48"/>
      <c r="B17" s="145"/>
      <c r="C17" s="145"/>
      <c r="D17" s="146"/>
      <c r="E17" s="147"/>
      <c r="F17" s="21"/>
      <c r="G17" s="21"/>
      <c r="H17" s="21"/>
      <c r="I17" s="21"/>
      <c r="J17" s="21"/>
    </row>
    <row r="18" spans="1:10" ht="14.1" customHeight="1">
      <c r="A18" s="15" t="s">
        <v>8</v>
      </c>
      <c r="B18" s="17"/>
      <c r="C18" s="29"/>
      <c r="D18" s="74"/>
      <c r="E18" s="43"/>
      <c r="F18" s="18"/>
      <c r="G18" s="18"/>
      <c r="H18" s="18"/>
      <c r="I18" s="18"/>
      <c r="J18" s="18"/>
    </row>
    <row r="19" spans="1:10" ht="14.1" customHeight="1">
      <c r="A19" s="15"/>
      <c r="B19" s="493" t="s">
        <v>9</v>
      </c>
      <c r="C19" s="504"/>
      <c r="D19" s="497"/>
      <c r="E19" s="149" t="s">
        <v>123</v>
      </c>
      <c r="F19" s="18">
        <v>38510.07</v>
      </c>
      <c r="G19" s="18">
        <v>4575</v>
      </c>
      <c r="H19" s="18">
        <v>35425</v>
      </c>
      <c r="I19" s="18">
        <f>SUM(G19:H19)</f>
        <v>40000</v>
      </c>
      <c r="J19" s="18">
        <v>50000</v>
      </c>
    </row>
    <row r="20" spans="1:10" ht="14.1" customHeight="1">
      <c r="A20" s="15"/>
      <c r="B20" s="493" t="s">
        <v>10</v>
      </c>
      <c r="C20" s="504"/>
      <c r="D20" s="497"/>
      <c r="E20" s="149" t="s">
        <v>124</v>
      </c>
      <c r="F20" s="18">
        <v>44969.58</v>
      </c>
      <c r="G20" s="18">
        <v>0</v>
      </c>
      <c r="H20" s="18">
        <v>50000</v>
      </c>
      <c r="I20" s="18">
        <f t="shared" ref="I20:I22" si="0">SUM(G20:H20)</f>
        <v>50000</v>
      </c>
      <c r="J20" s="18">
        <v>50000</v>
      </c>
    </row>
    <row r="21" spans="1:10" ht="14.1" customHeight="1">
      <c r="A21" s="15"/>
      <c r="B21" s="493" t="s">
        <v>11</v>
      </c>
      <c r="C21" s="504"/>
      <c r="D21" s="497"/>
      <c r="E21" s="149" t="s">
        <v>125</v>
      </c>
      <c r="F21" s="18">
        <v>22768.05</v>
      </c>
      <c r="G21" s="18">
        <v>24404.799999999999</v>
      </c>
      <c r="H21" s="18">
        <v>10595.2</v>
      </c>
      <c r="I21" s="18">
        <f t="shared" si="0"/>
        <v>35000</v>
      </c>
      <c r="J21" s="18">
        <v>40000</v>
      </c>
    </row>
    <row r="22" spans="1:10" ht="14.1" customHeight="1">
      <c r="A22" s="15"/>
      <c r="B22" s="493" t="s">
        <v>113</v>
      </c>
      <c r="C22" s="504"/>
      <c r="D22" s="497"/>
      <c r="E22" s="149" t="s">
        <v>127</v>
      </c>
      <c r="F22" s="18">
        <v>21600</v>
      </c>
      <c r="G22" s="18">
        <v>9647</v>
      </c>
      <c r="H22" s="18">
        <v>11953</v>
      </c>
      <c r="I22" s="18">
        <f t="shared" si="0"/>
        <v>21600</v>
      </c>
      <c r="J22" s="18">
        <v>30000</v>
      </c>
    </row>
    <row r="23" spans="1:10" ht="14.1" customHeight="1">
      <c r="A23" s="56"/>
      <c r="B23" s="498" t="s">
        <v>136</v>
      </c>
      <c r="C23" s="498"/>
      <c r="D23" s="499"/>
      <c r="E23" s="147"/>
      <c r="F23" s="21">
        <f>SUM(F19:F22)</f>
        <v>127847.7</v>
      </c>
      <c r="G23" s="21">
        <f t="shared" ref="G23:J23" si="1">SUM(G19:G22)</f>
        <v>38626.800000000003</v>
      </c>
      <c r="H23" s="21">
        <f t="shared" si="1"/>
        <v>107973.2</v>
      </c>
      <c r="I23" s="21">
        <f t="shared" si="1"/>
        <v>146600</v>
      </c>
      <c r="J23" s="21">
        <f t="shared" si="1"/>
        <v>170000</v>
      </c>
    </row>
    <row r="24" spans="1:10" ht="14.1" customHeight="1">
      <c r="A24" s="56"/>
      <c r="B24" s="145"/>
      <c r="C24" s="145"/>
      <c r="D24" s="146"/>
      <c r="E24" s="147"/>
      <c r="F24" s="21"/>
      <c r="G24" s="21"/>
      <c r="H24" s="21"/>
      <c r="I24" s="21"/>
      <c r="J24" s="21"/>
    </row>
    <row r="25" spans="1:10" ht="14.1" customHeight="1">
      <c r="A25" s="503" t="s">
        <v>16</v>
      </c>
      <c r="B25" s="498"/>
      <c r="C25" s="498"/>
      <c r="D25" s="499"/>
      <c r="E25" s="147"/>
      <c r="F25" s="21"/>
      <c r="G25" s="21"/>
      <c r="H25" s="21"/>
      <c r="I25" s="21"/>
      <c r="J25" s="21"/>
    </row>
    <row r="26" spans="1:10" ht="14.1" customHeight="1">
      <c r="A26" s="56"/>
      <c r="B26" s="504" t="s">
        <v>133</v>
      </c>
      <c r="C26" s="504"/>
      <c r="D26" s="497"/>
      <c r="E26" s="149" t="s">
        <v>134</v>
      </c>
      <c r="F26" s="150">
        <v>135000</v>
      </c>
      <c r="G26" s="150">
        <v>0</v>
      </c>
      <c r="H26" s="150">
        <v>45000</v>
      </c>
      <c r="I26" s="150">
        <f>SUM(G26:H26)</f>
        <v>45000</v>
      </c>
      <c r="J26" s="150">
        <v>30000</v>
      </c>
    </row>
    <row r="27" spans="1:10" ht="14.1" customHeight="1">
      <c r="A27" s="56"/>
      <c r="B27" s="498" t="s">
        <v>137</v>
      </c>
      <c r="C27" s="498"/>
      <c r="D27" s="499"/>
      <c r="E27" s="147"/>
      <c r="F27" s="55">
        <f>SUM(F26)</f>
        <v>135000</v>
      </c>
      <c r="G27" s="55">
        <f>SUM(G26)</f>
        <v>0</v>
      </c>
      <c r="H27" s="55">
        <f>SUM(H26)</f>
        <v>45000</v>
      </c>
      <c r="I27" s="55">
        <f>SUM(G27:H27)</f>
        <v>45000</v>
      </c>
      <c r="J27" s="55">
        <f>SUM(J26)</f>
        <v>30000</v>
      </c>
    </row>
    <row r="28" spans="1:10" ht="14.1" customHeight="1">
      <c r="A28" s="56"/>
      <c r="B28" s="145"/>
      <c r="C28" s="145"/>
      <c r="D28" s="146"/>
      <c r="E28" s="147"/>
      <c r="F28" s="55"/>
      <c r="G28" s="55"/>
      <c r="H28" s="55"/>
      <c r="I28" s="55"/>
      <c r="J28" s="55"/>
    </row>
    <row r="29" spans="1:10" ht="14.1" customHeight="1" thickBot="1">
      <c r="A29" s="500" t="s">
        <v>17</v>
      </c>
      <c r="B29" s="501"/>
      <c r="C29" s="501"/>
      <c r="D29" s="502"/>
      <c r="E29" s="46"/>
      <c r="F29" s="314">
        <f>SUM(F16,F23,F27)</f>
        <v>1333315</v>
      </c>
      <c r="G29" s="314">
        <f>SUM(G16,G23,G27)</f>
        <v>633088.30000000005</v>
      </c>
      <c r="H29" s="314">
        <f>SUM(H16,H23,H27)</f>
        <v>739412.7</v>
      </c>
      <c r="I29" s="314">
        <f>SUM(I16,I23,I27)</f>
        <v>1372501</v>
      </c>
      <c r="J29" s="314">
        <f>SUM(J16,J23,J27)</f>
        <v>1376000</v>
      </c>
    </row>
    <row r="30" spans="1:10" ht="14.1" customHeight="1" thickTop="1">
      <c r="A30" s="17"/>
      <c r="B30" s="142"/>
      <c r="C30" s="143"/>
      <c r="D30" s="143"/>
      <c r="E30" s="144"/>
      <c r="F30" s="160"/>
      <c r="G30" s="160"/>
      <c r="H30" s="160"/>
      <c r="I30" s="160"/>
      <c r="J30" s="160"/>
    </row>
    <row r="31" spans="1:10" ht="14.1" customHeight="1">
      <c r="A31" s="17"/>
      <c r="B31" s="202"/>
      <c r="C31" s="201"/>
      <c r="D31" s="201"/>
      <c r="E31" s="204"/>
      <c r="F31" s="160"/>
      <c r="G31" s="160"/>
      <c r="H31" s="160"/>
      <c r="I31" s="160"/>
      <c r="J31" s="160"/>
    </row>
    <row r="32" spans="1:10" ht="14.1" customHeight="1">
      <c r="A32" s="61" t="s">
        <v>29</v>
      </c>
      <c r="E32" s="61" t="s">
        <v>31</v>
      </c>
      <c r="H32" s="205" t="s">
        <v>33</v>
      </c>
    </row>
    <row r="35" spans="1:10" ht="14.1" customHeight="1">
      <c r="A35" s="1" t="s">
        <v>80</v>
      </c>
      <c r="B35" s="1"/>
      <c r="E35" s="490" t="s">
        <v>35</v>
      </c>
      <c r="F35" s="490"/>
      <c r="H35" s="492" t="s">
        <v>36</v>
      </c>
      <c r="I35" s="492"/>
      <c r="J35" s="492"/>
    </row>
    <row r="36" spans="1:10" ht="14.1" customHeight="1">
      <c r="A36" s="61" t="s">
        <v>81</v>
      </c>
      <c r="E36" s="491" t="s">
        <v>32</v>
      </c>
      <c r="F36" s="491"/>
      <c r="H36" s="489" t="s">
        <v>34</v>
      </c>
      <c r="I36" s="489"/>
      <c r="J36" s="489"/>
    </row>
    <row r="37" spans="1:10" ht="14.1" customHeight="1">
      <c r="A37" s="17"/>
      <c r="B37" s="142"/>
      <c r="C37" s="143"/>
      <c r="D37" s="143"/>
      <c r="E37" s="144"/>
      <c r="F37" s="160"/>
      <c r="G37" s="160"/>
      <c r="H37" s="160"/>
      <c r="I37" s="160"/>
      <c r="J37" s="160"/>
    </row>
    <row r="38" spans="1:10" ht="14.1" customHeight="1">
      <c r="A38" s="17"/>
      <c r="B38" s="142"/>
      <c r="C38" s="143"/>
      <c r="D38" s="143"/>
      <c r="E38" s="144"/>
      <c r="F38" s="160"/>
      <c r="G38" s="160"/>
      <c r="H38" s="160"/>
      <c r="I38" s="160"/>
      <c r="J38" s="160"/>
    </row>
  </sheetData>
  <mergeCells count="30">
    <mergeCell ref="C13:D13"/>
    <mergeCell ref="B23:D23"/>
    <mergeCell ref="A25:D25"/>
    <mergeCell ref="B26:D26"/>
    <mergeCell ref="B27:D27"/>
    <mergeCell ref="A8:D8"/>
    <mergeCell ref="A9:D9"/>
    <mergeCell ref="B10:D10"/>
    <mergeCell ref="C11:D11"/>
    <mergeCell ref="B12:D12"/>
    <mergeCell ref="A4:D4"/>
    <mergeCell ref="A2:J2"/>
    <mergeCell ref="A3:J3"/>
    <mergeCell ref="G5:I5"/>
    <mergeCell ref="J5:J6"/>
    <mergeCell ref="E6:E7"/>
    <mergeCell ref="I6:I7"/>
    <mergeCell ref="A7:D7"/>
    <mergeCell ref="E35:F35"/>
    <mergeCell ref="H35:J35"/>
    <mergeCell ref="E36:F36"/>
    <mergeCell ref="H36:J36"/>
    <mergeCell ref="C14:D14"/>
    <mergeCell ref="C15:D15"/>
    <mergeCell ref="B19:D19"/>
    <mergeCell ref="B20:D20"/>
    <mergeCell ref="B16:D16"/>
    <mergeCell ref="B21:D21"/>
    <mergeCell ref="B22:D22"/>
    <mergeCell ref="A29:D29"/>
  </mergeCells>
  <pageMargins left="1" right="0.25" top="1.07" bottom="0.11" header="0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39"/>
  <sheetViews>
    <sheetView topLeftCell="A13" workbookViewId="0">
      <selection activeCell="K27" sqref="K27"/>
    </sheetView>
  </sheetViews>
  <sheetFormatPr defaultRowHeight="14.1" customHeight="1"/>
  <cols>
    <col min="1" max="3" width="4.28515625" style="61" customWidth="1"/>
    <col min="4" max="4" width="37.140625" style="61" customWidth="1"/>
    <col min="5" max="10" width="17.140625" style="61" customWidth="1"/>
    <col min="11" max="11" width="14.5703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525" t="s">
        <v>105</v>
      </c>
      <c r="B5" s="525"/>
      <c r="C5" s="525"/>
      <c r="D5" s="525"/>
    </row>
    <row r="6" spans="1:10" ht="14.1" customHeight="1">
      <c r="A6" s="63"/>
      <c r="B6" s="44"/>
      <c r="C6" s="44"/>
      <c r="D6" s="64"/>
      <c r="E6" s="82"/>
      <c r="F6" s="82"/>
      <c r="G6" s="527" t="s">
        <v>21</v>
      </c>
      <c r="H6" s="527"/>
      <c r="I6" s="527"/>
      <c r="J6" s="528" t="s">
        <v>26</v>
      </c>
    </row>
    <row r="7" spans="1:10" ht="14.1" customHeight="1">
      <c r="A7" s="80"/>
      <c r="B7" s="79"/>
      <c r="C7" s="79"/>
      <c r="D7" s="81"/>
      <c r="E7" s="520" t="s">
        <v>18</v>
      </c>
      <c r="F7" s="83" t="s">
        <v>19</v>
      </c>
      <c r="G7" s="83" t="s">
        <v>22</v>
      </c>
      <c r="H7" s="83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83" t="s">
        <v>20</v>
      </c>
      <c r="G8" s="83" t="s">
        <v>20</v>
      </c>
      <c r="H8" s="83" t="s">
        <v>25</v>
      </c>
      <c r="I8" s="520"/>
      <c r="J8" s="83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20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73"/>
      <c r="F11" s="18"/>
      <c r="G11" s="73"/>
      <c r="H11" s="73"/>
      <c r="I11" s="73"/>
      <c r="J11" s="73"/>
    </row>
    <row r="12" spans="1:10" ht="14.1" customHeight="1">
      <c r="A12" s="48"/>
      <c r="B12" s="49"/>
      <c r="C12" s="504" t="s">
        <v>4</v>
      </c>
      <c r="D12" s="497"/>
      <c r="E12" s="148" t="s">
        <v>118</v>
      </c>
      <c r="F12" s="18">
        <v>588091.30000000005</v>
      </c>
      <c r="G12" s="18">
        <v>393381</v>
      </c>
      <c r="H12" s="18">
        <v>404967</v>
      </c>
      <c r="I12" s="18">
        <f>SUM(G12:H12)</f>
        <v>798348</v>
      </c>
      <c r="J12" s="18">
        <v>798348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417366.99</v>
      </c>
      <c r="G13" s="18">
        <v>187490.24</v>
      </c>
      <c r="H13" s="18">
        <v>158567.76</v>
      </c>
      <c r="I13" s="18">
        <f>SUM(G13:H13)</f>
        <v>346058</v>
      </c>
      <c r="J13" s="18">
        <v>355558</v>
      </c>
    </row>
    <row r="14" spans="1:10" ht="14.1" customHeight="1">
      <c r="A14" s="48"/>
      <c r="B14" s="47"/>
      <c r="C14" s="504" t="s">
        <v>6</v>
      </c>
      <c r="D14" s="497"/>
      <c r="E14" s="148" t="s">
        <v>119</v>
      </c>
      <c r="F14" s="18">
        <v>48000</v>
      </c>
      <c r="G14" s="18">
        <v>35000</v>
      </c>
      <c r="H14" s="18">
        <v>37000</v>
      </c>
      <c r="I14" s="18">
        <f>SUM(G14:H14)</f>
        <v>72000</v>
      </c>
      <c r="J14" s="18">
        <v>72000</v>
      </c>
    </row>
    <row r="15" spans="1:10" ht="14.1" customHeight="1">
      <c r="A15" s="48"/>
      <c r="B15" s="47"/>
      <c r="C15" s="504" t="s">
        <v>97</v>
      </c>
      <c r="D15" s="497"/>
      <c r="E15" s="149" t="s">
        <v>121</v>
      </c>
      <c r="F15" s="18">
        <v>91359.12</v>
      </c>
      <c r="G15" s="18">
        <v>60301.1</v>
      </c>
      <c r="H15" s="18">
        <v>63923.9</v>
      </c>
      <c r="I15" s="18">
        <f>SUM(G15:H15)</f>
        <v>124225</v>
      </c>
      <c r="J15" s="18">
        <v>123328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49008</v>
      </c>
      <c r="G16" s="18"/>
      <c r="H16" s="18">
        <v>15000</v>
      </c>
      <c r="I16" s="92">
        <f>SUM(G16:H16)</f>
        <v>15000</v>
      </c>
      <c r="J16" s="18">
        <v>15000</v>
      </c>
    </row>
    <row r="17" spans="1:10" ht="14.1" customHeight="1">
      <c r="A17" s="48"/>
      <c r="B17" s="498" t="s">
        <v>135</v>
      </c>
      <c r="C17" s="498"/>
      <c r="D17" s="499"/>
      <c r="E17" s="83"/>
      <c r="F17" s="21">
        <f>SUM(F12:F16)</f>
        <v>1193825.4100000001</v>
      </c>
      <c r="G17" s="21">
        <f>SUM(G12:G16)</f>
        <v>676172.34</v>
      </c>
      <c r="H17" s="21">
        <f>SUM(H12:H16)</f>
        <v>679458.66</v>
      </c>
      <c r="I17" s="21">
        <f>SUM(I12:I16)</f>
        <v>1355631</v>
      </c>
      <c r="J17" s="21">
        <f>SUM(J12:J16)</f>
        <v>1364234</v>
      </c>
    </row>
    <row r="18" spans="1:10" ht="14.1" customHeight="1">
      <c r="A18" s="15" t="s">
        <v>8</v>
      </c>
      <c r="B18" s="17"/>
      <c r="C18" s="29"/>
      <c r="D18" s="74"/>
      <c r="E18" s="83"/>
      <c r="F18" s="18"/>
      <c r="G18" s="18"/>
      <c r="H18" s="18"/>
      <c r="I18" s="18"/>
      <c r="J18" s="18"/>
    </row>
    <row r="19" spans="1:10" ht="14.1" customHeight="1">
      <c r="A19" s="15"/>
      <c r="B19" s="493" t="s">
        <v>9</v>
      </c>
      <c r="C19" s="504"/>
      <c r="D19" s="497"/>
      <c r="E19" s="149" t="s">
        <v>123</v>
      </c>
      <c r="F19" s="18">
        <v>58814.58</v>
      </c>
      <c r="G19" s="18">
        <v>23200</v>
      </c>
      <c r="H19" s="18">
        <v>21800</v>
      </c>
      <c r="I19" s="18">
        <f>SUM(G19:H19)</f>
        <v>45000</v>
      </c>
      <c r="J19" s="18">
        <v>50000</v>
      </c>
    </row>
    <row r="20" spans="1:10" ht="14.1" customHeight="1">
      <c r="A20" s="15"/>
      <c r="B20" s="493" t="s">
        <v>10</v>
      </c>
      <c r="C20" s="504"/>
      <c r="D20" s="497"/>
      <c r="E20" s="149" t="s">
        <v>124</v>
      </c>
      <c r="F20" s="18">
        <v>63390</v>
      </c>
      <c r="G20" s="18">
        <v>25080</v>
      </c>
      <c r="H20" s="18">
        <v>34920</v>
      </c>
      <c r="I20" s="18">
        <f t="shared" ref="I20:I24" si="0">SUM(G20:H20)</f>
        <v>60000</v>
      </c>
      <c r="J20" s="18">
        <v>60000</v>
      </c>
    </row>
    <row r="21" spans="1:10" ht="14.1" customHeight="1">
      <c r="A21" s="15"/>
      <c r="B21" s="493" t="s">
        <v>11</v>
      </c>
      <c r="C21" s="504"/>
      <c r="D21" s="497"/>
      <c r="E21" s="149" t="s">
        <v>125</v>
      </c>
      <c r="F21" s="18">
        <v>55249.5</v>
      </c>
      <c r="G21" s="18">
        <v>20710.2</v>
      </c>
      <c r="H21" s="18">
        <v>39289.800000000003</v>
      </c>
      <c r="I21" s="18">
        <f t="shared" si="0"/>
        <v>60000</v>
      </c>
      <c r="J21" s="18">
        <v>60000</v>
      </c>
    </row>
    <row r="22" spans="1:10" ht="14.1" customHeight="1">
      <c r="A22" s="15"/>
      <c r="B22" s="493" t="s">
        <v>113</v>
      </c>
      <c r="C22" s="504"/>
      <c r="D22" s="497"/>
      <c r="E22" s="149" t="s">
        <v>127</v>
      </c>
      <c r="F22" s="18">
        <v>24903.48</v>
      </c>
      <c r="G22" s="18">
        <v>12457.02</v>
      </c>
      <c r="H22" s="18">
        <v>34142.980000000003</v>
      </c>
      <c r="I22" s="18">
        <f t="shared" si="0"/>
        <v>46600</v>
      </c>
      <c r="J22" s="18">
        <v>55000</v>
      </c>
    </row>
    <row r="23" spans="1:10" ht="14.1" customHeight="1">
      <c r="A23" s="15"/>
      <c r="B23" s="493" t="s">
        <v>14</v>
      </c>
      <c r="C23" s="493"/>
      <c r="D23" s="494"/>
      <c r="E23" s="149" t="s">
        <v>130</v>
      </c>
      <c r="F23" s="18"/>
      <c r="G23" s="18"/>
      <c r="H23" s="18">
        <v>10505</v>
      </c>
      <c r="I23" s="18">
        <f t="shared" si="0"/>
        <v>10505</v>
      </c>
      <c r="J23" s="18">
        <v>10000</v>
      </c>
    </row>
    <row r="24" spans="1:10" ht="14.1" customHeight="1">
      <c r="A24" s="15"/>
      <c r="B24" s="493" t="s">
        <v>115</v>
      </c>
      <c r="C24" s="493"/>
      <c r="D24" s="494"/>
      <c r="E24" s="149" t="s">
        <v>132</v>
      </c>
      <c r="F24" s="18">
        <v>40000</v>
      </c>
      <c r="G24" s="18">
        <v>1800</v>
      </c>
      <c r="H24" s="18">
        <v>23200</v>
      </c>
      <c r="I24" s="18">
        <f t="shared" si="0"/>
        <v>25000</v>
      </c>
      <c r="J24" s="18">
        <v>25000</v>
      </c>
    </row>
    <row r="25" spans="1:10" ht="14.1" customHeight="1">
      <c r="A25" s="56"/>
      <c r="B25" s="498" t="s">
        <v>136</v>
      </c>
      <c r="C25" s="498"/>
      <c r="D25" s="499"/>
      <c r="E25" s="147"/>
      <c r="F25" s="21">
        <f>SUM(F19:F24)</f>
        <v>242357.56000000003</v>
      </c>
      <c r="G25" s="21">
        <f t="shared" ref="G25:J25" si="1">SUM(G19:G24)</f>
        <v>83247.22</v>
      </c>
      <c r="H25" s="21">
        <f t="shared" si="1"/>
        <v>163857.78</v>
      </c>
      <c r="I25" s="21">
        <f t="shared" si="1"/>
        <v>247105</v>
      </c>
      <c r="J25" s="21">
        <f t="shared" si="1"/>
        <v>260000</v>
      </c>
    </row>
    <row r="26" spans="1:10" ht="14.1" customHeight="1">
      <c r="A26" s="56"/>
      <c r="B26" s="145"/>
      <c r="C26" s="145"/>
      <c r="D26" s="146"/>
      <c r="E26" s="147"/>
      <c r="F26" s="21"/>
      <c r="G26" s="21"/>
      <c r="H26" s="21"/>
      <c r="I26" s="21"/>
      <c r="J26" s="21"/>
    </row>
    <row r="27" spans="1:10" ht="14.1" customHeight="1">
      <c r="A27" s="503" t="s">
        <v>16</v>
      </c>
      <c r="B27" s="498"/>
      <c r="C27" s="498"/>
      <c r="D27" s="499"/>
      <c r="E27" s="147"/>
      <c r="F27" s="21"/>
      <c r="G27" s="21"/>
      <c r="H27" s="21"/>
      <c r="I27" s="21"/>
      <c r="J27" s="21"/>
    </row>
    <row r="28" spans="1:10" ht="14.1" customHeight="1">
      <c r="A28" s="56"/>
      <c r="B28" s="504" t="s">
        <v>133</v>
      </c>
      <c r="C28" s="504"/>
      <c r="D28" s="497"/>
      <c r="E28" s="149" t="s">
        <v>134</v>
      </c>
      <c r="F28" s="150">
        <v>57000</v>
      </c>
      <c r="G28" s="150">
        <v>81250</v>
      </c>
      <c r="H28" s="150">
        <v>18750</v>
      </c>
      <c r="I28" s="150">
        <f>SUM(G28:H28)</f>
        <v>100000</v>
      </c>
      <c r="J28" s="150">
        <v>60000</v>
      </c>
    </row>
    <row r="29" spans="1:10" ht="14.1" customHeight="1">
      <c r="A29" s="56"/>
      <c r="B29" s="403" t="s">
        <v>289</v>
      </c>
      <c r="C29" s="405"/>
      <c r="E29" s="149" t="s">
        <v>247</v>
      </c>
      <c r="F29" s="150">
        <v>0</v>
      </c>
      <c r="G29" s="150">
        <v>0</v>
      </c>
      <c r="H29" s="150">
        <v>0</v>
      </c>
      <c r="I29" s="150">
        <v>0</v>
      </c>
      <c r="J29" s="150">
        <v>20000</v>
      </c>
    </row>
    <row r="30" spans="1:10" ht="14.1" customHeight="1">
      <c r="A30" s="56"/>
      <c r="B30" s="297" t="s">
        <v>280</v>
      </c>
      <c r="C30" s="296"/>
      <c r="D30" s="298"/>
      <c r="E30" s="149" t="s">
        <v>239</v>
      </c>
      <c r="F30" s="150">
        <v>0</v>
      </c>
      <c r="G30" s="150">
        <v>0</v>
      </c>
      <c r="H30" s="150">
        <v>0</v>
      </c>
      <c r="I30" s="150">
        <v>0</v>
      </c>
      <c r="J30" s="150">
        <v>20000</v>
      </c>
    </row>
    <row r="31" spans="1:10" ht="14.1" customHeight="1">
      <c r="A31" s="56"/>
      <c r="B31" s="498" t="s">
        <v>137</v>
      </c>
      <c r="C31" s="498"/>
      <c r="D31" s="499"/>
      <c r="E31" s="147"/>
      <c r="F31" s="55">
        <f>SUM(F28)</f>
        <v>57000</v>
      </c>
      <c r="G31" s="55">
        <f>SUM(G28)</f>
        <v>81250</v>
      </c>
      <c r="H31" s="55">
        <f>SUM(H28)</f>
        <v>18750</v>
      </c>
      <c r="I31" s="55">
        <f>SUM(G31:H31)</f>
        <v>100000</v>
      </c>
      <c r="J31" s="55">
        <f>SUM(J28:J30)</f>
        <v>100000</v>
      </c>
    </row>
    <row r="32" spans="1:10" ht="14.1" customHeight="1">
      <c r="A32" s="56"/>
      <c r="B32" s="145"/>
      <c r="C32" s="145"/>
      <c r="D32" s="146"/>
      <c r="E32" s="147"/>
      <c r="F32" s="55"/>
      <c r="G32" s="55"/>
      <c r="H32" s="55"/>
      <c r="I32" s="55"/>
      <c r="J32" s="55"/>
    </row>
    <row r="33" spans="1:10" ht="14.1" customHeight="1" thickBot="1">
      <c r="A33" s="500" t="s">
        <v>17</v>
      </c>
      <c r="B33" s="501"/>
      <c r="C33" s="501"/>
      <c r="D33" s="502"/>
      <c r="E33" s="46"/>
      <c r="F33" s="314">
        <f>SUM(F17,F25,F31)</f>
        <v>1493182.9700000002</v>
      </c>
      <c r="G33" s="314">
        <f>SUM(G17,G25,G31)</f>
        <v>840669.55999999994</v>
      </c>
      <c r="H33" s="314">
        <f>SUM(H17,H25,H31)</f>
        <v>862066.44000000006</v>
      </c>
      <c r="I33" s="314">
        <f>SUM(I17,I25,I31)</f>
        <v>1702736</v>
      </c>
      <c r="J33" s="314">
        <f>SUM(J17,J25,J31)</f>
        <v>1724234</v>
      </c>
    </row>
    <row r="34" spans="1:10" ht="14.1" customHeight="1" thickTop="1">
      <c r="A34" s="17"/>
      <c r="B34" s="17"/>
      <c r="C34" s="29"/>
      <c r="D34" s="29"/>
      <c r="E34" s="144"/>
      <c r="F34" s="160"/>
      <c r="G34" s="160"/>
      <c r="H34" s="160"/>
      <c r="I34" s="160"/>
      <c r="J34" s="160"/>
    </row>
    <row r="35" spans="1:10" ht="14.1" customHeight="1">
      <c r="A35" s="61" t="s">
        <v>29</v>
      </c>
      <c r="E35" s="61" t="s">
        <v>31</v>
      </c>
      <c r="H35" s="58" t="s">
        <v>33</v>
      </c>
    </row>
    <row r="38" spans="1:10" ht="14.1" customHeight="1">
      <c r="A38" s="1" t="s">
        <v>82</v>
      </c>
      <c r="B38" s="1"/>
      <c r="E38" s="490" t="s">
        <v>35</v>
      </c>
      <c r="F38" s="490"/>
      <c r="H38" s="490" t="s">
        <v>36</v>
      </c>
      <c r="I38" s="490"/>
      <c r="J38" s="490"/>
    </row>
    <row r="39" spans="1:10" ht="14.1" customHeight="1">
      <c r="A39" s="61" t="s">
        <v>83</v>
      </c>
      <c r="E39" s="491" t="s">
        <v>32</v>
      </c>
      <c r="F39" s="491"/>
      <c r="H39" s="491" t="s">
        <v>34</v>
      </c>
      <c r="I39" s="491"/>
      <c r="J39" s="491"/>
    </row>
  </sheetData>
  <mergeCells count="32">
    <mergeCell ref="B24:D24"/>
    <mergeCell ref="A2:J2"/>
    <mergeCell ref="A3:J3"/>
    <mergeCell ref="G6:I6"/>
    <mergeCell ref="J6:J7"/>
    <mergeCell ref="E7:E8"/>
    <mergeCell ref="I7:I8"/>
    <mergeCell ref="A8:D8"/>
    <mergeCell ref="A5:D5"/>
    <mergeCell ref="B23:D23"/>
    <mergeCell ref="B17:D17"/>
    <mergeCell ref="E38:F38"/>
    <mergeCell ref="E39:F39"/>
    <mergeCell ref="H38:J38"/>
    <mergeCell ref="H39:J39"/>
    <mergeCell ref="A9:D9"/>
    <mergeCell ref="A10:D10"/>
    <mergeCell ref="B11:D11"/>
    <mergeCell ref="C12:D12"/>
    <mergeCell ref="B13:D13"/>
    <mergeCell ref="C14:D14"/>
    <mergeCell ref="C15:D15"/>
    <mergeCell ref="C16:D16"/>
    <mergeCell ref="B19:D19"/>
    <mergeCell ref="B20:D20"/>
    <mergeCell ref="B21:D21"/>
    <mergeCell ref="B22:D22"/>
    <mergeCell ref="B25:D25"/>
    <mergeCell ref="A27:D27"/>
    <mergeCell ref="B28:D28"/>
    <mergeCell ref="B31:D31"/>
    <mergeCell ref="A33:D33"/>
  </mergeCells>
  <pageMargins left="1" right="0.25" top="1" bottom="0.25" header="0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37"/>
  <sheetViews>
    <sheetView topLeftCell="C13" workbookViewId="0">
      <selection activeCell="K17" sqref="K17:K20"/>
    </sheetView>
  </sheetViews>
  <sheetFormatPr defaultRowHeight="14.1" customHeight="1"/>
  <cols>
    <col min="1" max="3" width="4.28515625" style="61" customWidth="1"/>
    <col min="4" max="4" width="37" style="61" customWidth="1"/>
    <col min="5" max="10" width="17.140625" style="61" customWidth="1"/>
    <col min="11" max="11" width="16.710937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106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61" t="s">
        <v>107</v>
      </c>
    </row>
    <row r="6" spans="1:10" ht="14.1" customHeight="1">
      <c r="A6" s="63"/>
      <c r="B6" s="44"/>
      <c r="C6" s="44"/>
      <c r="D6" s="64"/>
      <c r="E6" s="82"/>
      <c r="F6" s="82"/>
      <c r="G6" s="527" t="s">
        <v>21</v>
      </c>
      <c r="H6" s="527"/>
      <c r="I6" s="527"/>
      <c r="J6" s="528" t="s">
        <v>26</v>
      </c>
    </row>
    <row r="7" spans="1:10" ht="14.1" customHeight="1">
      <c r="A7" s="80"/>
      <c r="B7" s="79"/>
      <c r="C7" s="79"/>
      <c r="D7" s="81"/>
      <c r="E7" s="520" t="s">
        <v>18</v>
      </c>
      <c r="F7" s="83" t="s">
        <v>19</v>
      </c>
      <c r="G7" s="83" t="s">
        <v>22</v>
      </c>
      <c r="H7" s="83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83" t="s">
        <v>20</v>
      </c>
      <c r="G8" s="83" t="s">
        <v>20</v>
      </c>
      <c r="H8" s="83" t="s">
        <v>25</v>
      </c>
      <c r="I8" s="520"/>
      <c r="J8" s="83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71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73"/>
      <c r="F11" s="73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148" t="s">
        <v>118</v>
      </c>
      <c r="F12" s="18">
        <v>727180</v>
      </c>
      <c r="G12" s="18">
        <v>379714</v>
      </c>
      <c r="H12" s="18">
        <v>593208</v>
      </c>
      <c r="I12" s="18">
        <f>SUM(G12:H12)</f>
        <v>972922</v>
      </c>
      <c r="J12" s="18">
        <v>1266564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515148.04</v>
      </c>
      <c r="G13" s="18">
        <v>519510.9</v>
      </c>
      <c r="H13" s="18">
        <v>259383.1</v>
      </c>
      <c r="I13" s="18">
        <f>SUM(G13:H13)</f>
        <v>778894</v>
      </c>
      <c r="J13" s="18">
        <v>471094</v>
      </c>
    </row>
    <row r="14" spans="1:10" ht="14.1" customHeight="1">
      <c r="A14" s="48"/>
      <c r="B14" s="47"/>
      <c r="C14" s="504" t="s">
        <v>6</v>
      </c>
      <c r="D14" s="497"/>
      <c r="E14" s="148" t="s">
        <v>119</v>
      </c>
      <c r="F14" s="18">
        <v>120000</v>
      </c>
      <c r="G14" s="18">
        <v>60000</v>
      </c>
      <c r="H14" s="18">
        <v>84000</v>
      </c>
      <c r="I14" s="18">
        <f>SUM(G14:H14)</f>
        <v>144000</v>
      </c>
      <c r="J14" s="18">
        <v>144000</v>
      </c>
    </row>
    <row r="15" spans="1:10" ht="14.1" customHeight="1">
      <c r="A15" s="48"/>
      <c r="B15" s="47"/>
      <c r="C15" s="504" t="s">
        <v>97</v>
      </c>
      <c r="D15" s="497"/>
      <c r="E15" s="149" t="s">
        <v>121</v>
      </c>
      <c r="F15" s="18">
        <v>116656.04</v>
      </c>
      <c r="G15" s="18">
        <v>60531.15</v>
      </c>
      <c r="H15" s="18">
        <v>139517.85</v>
      </c>
      <c r="I15" s="18">
        <f>SUM(G15:H15)</f>
        <v>200049</v>
      </c>
      <c r="J15" s="18">
        <v>198781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60685</v>
      </c>
      <c r="G16" s="18"/>
      <c r="H16" s="18">
        <v>30000</v>
      </c>
      <c r="I16" s="18">
        <f>SUM(G16:H16)</f>
        <v>30000</v>
      </c>
      <c r="J16" s="18">
        <v>30000</v>
      </c>
    </row>
    <row r="17" spans="1:10" ht="14.1" customHeight="1">
      <c r="A17" s="48"/>
      <c r="B17" s="498" t="s">
        <v>135</v>
      </c>
      <c r="C17" s="498"/>
      <c r="D17" s="499"/>
      <c r="E17" s="83"/>
      <c r="F17" s="21">
        <f>SUM(F12:F16)</f>
        <v>1539669.08</v>
      </c>
      <c r="G17" s="21">
        <f>SUM(G12:G16)</f>
        <v>1019756.05</v>
      </c>
      <c r="H17" s="21">
        <f>SUM(H12:H16)</f>
        <v>1106108.95</v>
      </c>
      <c r="I17" s="21">
        <f>SUM(I12:I16)</f>
        <v>2125865</v>
      </c>
      <c r="J17" s="21">
        <f>SUM(J12:J16)</f>
        <v>2110439</v>
      </c>
    </row>
    <row r="18" spans="1:10" ht="14.1" customHeight="1">
      <c r="A18" s="48"/>
      <c r="B18" s="54"/>
      <c r="C18" s="49"/>
      <c r="D18" s="47"/>
      <c r="E18" s="147"/>
      <c r="F18" s="21"/>
      <c r="G18" s="21"/>
      <c r="H18" s="21"/>
      <c r="I18" s="21"/>
      <c r="J18" s="21"/>
    </row>
    <row r="19" spans="1:10" ht="14.1" customHeight="1">
      <c r="A19" s="15" t="s">
        <v>8</v>
      </c>
      <c r="B19" s="17"/>
      <c r="C19" s="29"/>
      <c r="D19" s="74"/>
      <c r="E19" s="83"/>
      <c r="F19" s="18"/>
      <c r="G19" s="18"/>
      <c r="H19" s="18"/>
      <c r="I19" s="18"/>
      <c r="J19" s="18"/>
    </row>
    <row r="20" spans="1:10" ht="14.1" customHeight="1">
      <c r="A20" s="15"/>
      <c r="B20" s="493" t="s">
        <v>9</v>
      </c>
      <c r="C20" s="504"/>
      <c r="D20" s="497"/>
      <c r="E20" s="149" t="s">
        <v>123</v>
      </c>
      <c r="F20" s="18">
        <v>103884</v>
      </c>
      <c r="G20" s="18">
        <v>31400</v>
      </c>
      <c r="H20" s="18">
        <v>68600</v>
      </c>
      <c r="I20" s="18">
        <f>SUM(G20:H20)</f>
        <v>100000</v>
      </c>
      <c r="J20" s="18">
        <v>100000</v>
      </c>
    </row>
    <row r="21" spans="1:10" ht="14.1" customHeight="1">
      <c r="A21" s="15"/>
      <c r="B21" s="493" t="s">
        <v>10</v>
      </c>
      <c r="C21" s="504"/>
      <c r="D21" s="497"/>
      <c r="E21" s="149" t="s">
        <v>124</v>
      </c>
      <c r="F21" s="18">
        <v>78810</v>
      </c>
      <c r="G21" s="18">
        <v>58185</v>
      </c>
      <c r="H21" s="18">
        <v>1815</v>
      </c>
      <c r="I21" s="18">
        <f t="shared" ref="I21:I23" si="0">SUM(G21:H21)</f>
        <v>60000</v>
      </c>
      <c r="J21" s="18">
        <v>100000</v>
      </c>
    </row>
    <row r="22" spans="1:10" ht="14.1" customHeight="1">
      <c r="A22" s="15"/>
      <c r="B22" s="493" t="s">
        <v>11</v>
      </c>
      <c r="C22" s="504"/>
      <c r="D22" s="497"/>
      <c r="E22" s="149" t="s">
        <v>125</v>
      </c>
      <c r="F22" s="18">
        <v>79908.899999999994</v>
      </c>
      <c r="G22" s="18">
        <v>73811.08</v>
      </c>
      <c r="H22" s="18">
        <v>6188.92</v>
      </c>
      <c r="I22" s="18">
        <f t="shared" si="0"/>
        <v>80000</v>
      </c>
      <c r="J22" s="18">
        <v>100000</v>
      </c>
    </row>
    <row r="23" spans="1:10" ht="14.1" customHeight="1">
      <c r="A23" s="15"/>
      <c r="B23" s="493" t="s">
        <v>113</v>
      </c>
      <c r="C23" s="504"/>
      <c r="D23" s="497"/>
      <c r="E23" s="149" t="s">
        <v>127</v>
      </c>
      <c r="F23" s="18">
        <v>44355.83</v>
      </c>
      <c r="G23" s="18">
        <v>22749</v>
      </c>
      <c r="H23" s="18">
        <v>20451</v>
      </c>
      <c r="I23" s="18">
        <f t="shared" si="0"/>
        <v>43200</v>
      </c>
      <c r="J23" s="18">
        <v>43200</v>
      </c>
    </row>
    <row r="24" spans="1:10" ht="14.1" customHeight="1">
      <c r="A24" s="56"/>
      <c r="B24" s="498" t="s">
        <v>136</v>
      </c>
      <c r="C24" s="498"/>
      <c r="D24" s="499"/>
      <c r="E24" s="147"/>
      <c r="F24" s="21">
        <f>SUM(F20:F23)</f>
        <v>306958.73000000004</v>
      </c>
      <c r="G24" s="21">
        <f t="shared" ref="G24:I24" si="1">SUM(G20:G23)</f>
        <v>186145.08000000002</v>
      </c>
      <c r="H24" s="21">
        <f t="shared" si="1"/>
        <v>97054.92</v>
      </c>
      <c r="I24" s="21">
        <f t="shared" si="1"/>
        <v>283200</v>
      </c>
      <c r="J24" s="21">
        <f>SUM(J20:J23)</f>
        <v>343200</v>
      </c>
    </row>
    <row r="25" spans="1:10" ht="14.1" customHeight="1">
      <c r="A25" s="56"/>
      <c r="B25" s="145"/>
      <c r="C25" s="145"/>
      <c r="D25" s="146"/>
      <c r="E25" s="147"/>
      <c r="F25" s="21"/>
      <c r="G25" s="21"/>
      <c r="H25" s="21"/>
      <c r="I25" s="21"/>
      <c r="J25" s="21"/>
    </row>
    <row r="26" spans="1:10" ht="14.1" customHeight="1">
      <c r="A26" s="503" t="s">
        <v>16</v>
      </c>
      <c r="B26" s="498"/>
      <c r="C26" s="498"/>
      <c r="D26" s="499"/>
      <c r="E26" s="147"/>
      <c r="F26" s="21"/>
      <c r="G26" s="21"/>
      <c r="H26" s="21"/>
      <c r="I26" s="21"/>
      <c r="J26" s="21"/>
    </row>
    <row r="27" spans="1:10" ht="14.1" customHeight="1">
      <c r="A27" s="56"/>
      <c r="B27" s="504" t="s">
        <v>133</v>
      </c>
      <c r="C27" s="504"/>
      <c r="D27" s="497"/>
      <c r="E27" s="149" t="s">
        <v>134</v>
      </c>
      <c r="F27" s="150">
        <v>39950</v>
      </c>
      <c r="G27" s="150">
        <v>39054</v>
      </c>
      <c r="H27" s="150">
        <v>946</v>
      </c>
      <c r="I27" s="150">
        <f>SUM(G27:H27)</f>
        <v>40000</v>
      </c>
      <c r="J27" s="150">
        <v>40000</v>
      </c>
    </row>
    <row r="28" spans="1:10" ht="14.1" customHeight="1">
      <c r="A28" s="56"/>
      <c r="B28" s="498" t="s">
        <v>137</v>
      </c>
      <c r="C28" s="498"/>
      <c r="D28" s="499"/>
      <c r="E28" s="147"/>
      <c r="F28" s="55">
        <f>SUM(F27)</f>
        <v>39950</v>
      </c>
      <c r="G28" s="55">
        <f>SUM(G27)</f>
        <v>39054</v>
      </c>
      <c r="H28" s="55">
        <f>SUM(H27)</f>
        <v>946</v>
      </c>
      <c r="I28" s="55">
        <f>SUM(G28:H28)</f>
        <v>40000</v>
      </c>
      <c r="J28" s="55">
        <f>SUM(J27)</f>
        <v>40000</v>
      </c>
    </row>
    <row r="29" spans="1:10" ht="14.1" customHeight="1">
      <c r="A29" s="56"/>
      <c r="B29" s="145"/>
      <c r="C29" s="145"/>
      <c r="D29" s="146"/>
      <c r="E29" s="147"/>
      <c r="F29" s="55"/>
      <c r="G29" s="55"/>
      <c r="H29" s="55"/>
      <c r="I29" s="55"/>
      <c r="J29" s="55"/>
    </row>
    <row r="30" spans="1:10" ht="14.1" customHeight="1" thickBot="1">
      <c r="A30" s="500" t="s">
        <v>17</v>
      </c>
      <c r="B30" s="501"/>
      <c r="C30" s="501"/>
      <c r="D30" s="502"/>
      <c r="E30" s="46"/>
      <c r="F30" s="314">
        <f>SUM(F28,F24,F17)</f>
        <v>1886577.81</v>
      </c>
      <c r="G30" s="314">
        <f>SUM(G28,G24,G17)</f>
        <v>1244955.1300000001</v>
      </c>
      <c r="H30" s="314">
        <f>SUM(H28,H24,H17)</f>
        <v>1204109.8699999999</v>
      </c>
      <c r="I30" s="314">
        <f>SUM(I28,I24,I17)</f>
        <v>2449065</v>
      </c>
      <c r="J30" s="314">
        <f>SUM(J28,J24,J17)</f>
        <v>2493639</v>
      </c>
    </row>
    <row r="31" spans="1:10" ht="14.1" customHeight="1" thickTop="1">
      <c r="A31" s="17"/>
      <c r="B31" s="202"/>
      <c r="C31" s="201"/>
      <c r="D31" s="201"/>
      <c r="E31" s="204"/>
      <c r="F31" s="160"/>
      <c r="G31" s="160"/>
      <c r="H31" s="160"/>
      <c r="I31" s="160"/>
      <c r="J31" s="160"/>
    </row>
    <row r="32" spans="1:10" ht="14.1" customHeight="1">
      <c r="A32" s="17"/>
      <c r="B32" s="202"/>
      <c r="C32" s="201"/>
      <c r="D32" s="201"/>
      <c r="E32" s="204"/>
      <c r="F32" s="160"/>
      <c r="G32" s="160"/>
      <c r="H32" s="160"/>
      <c r="I32" s="160"/>
      <c r="J32" s="160"/>
    </row>
    <row r="33" spans="1:10" ht="14.1" customHeight="1">
      <c r="A33" s="61" t="s">
        <v>29</v>
      </c>
      <c r="E33" s="61" t="s">
        <v>31</v>
      </c>
      <c r="H33" s="61" t="s">
        <v>33</v>
      </c>
    </row>
    <row r="36" spans="1:10" ht="14.1" customHeight="1">
      <c r="A36" s="1" t="s">
        <v>84</v>
      </c>
      <c r="B36" s="1"/>
      <c r="E36" s="490" t="s">
        <v>35</v>
      </c>
      <c r="F36" s="490"/>
      <c r="H36" s="490" t="s">
        <v>36</v>
      </c>
      <c r="I36" s="490"/>
      <c r="J36" s="490"/>
    </row>
    <row r="37" spans="1:10" ht="14.1" customHeight="1">
      <c r="A37" s="61" t="s">
        <v>85</v>
      </c>
      <c r="E37" s="491" t="s">
        <v>32</v>
      </c>
      <c r="F37" s="491"/>
      <c r="H37" s="491" t="s">
        <v>34</v>
      </c>
      <c r="I37" s="491"/>
      <c r="J37" s="491"/>
    </row>
  </sheetData>
  <mergeCells count="29">
    <mergeCell ref="A2:J2"/>
    <mergeCell ref="A3:J3"/>
    <mergeCell ref="G6:I6"/>
    <mergeCell ref="J6:J7"/>
    <mergeCell ref="E7:E8"/>
    <mergeCell ref="I7:I8"/>
    <mergeCell ref="A8:D8"/>
    <mergeCell ref="A26:D26"/>
    <mergeCell ref="B27:D27"/>
    <mergeCell ref="B28:D28"/>
    <mergeCell ref="A30:D30"/>
    <mergeCell ref="B17:D17"/>
    <mergeCell ref="B24:D24"/>
    <mergeCell ref="E36:F36"/>
    <mergeCell ref="E37:F37"/>
    <mergeCell ref="H36:J36"/>
    <mergeCell ref="H37:J37"/>
    <mergeCell ref="A9:D9"/>
    <mergeCell ref="A10:D10"/>
    <mergeCell ref="B11:D11"/>
    <mergeCell ref="C12:D12"/>
    <mergeCell ref="B13:D13"/>
    <mergeCell ref="C14:D14"/>
    <mergeCell ref="C15:D15"/>
    <mergeCell ref="C16:D16"/>
    <mergeCell ref="B20:D20"/>
    <mergeCell ref="B21:D21"/>
    <mergeCell ref="B22:D22"/>
    <mergeCell ref="B23:D23"/>
  </mergeCells>
  <pageMargins left="1" right="0.25" top="0.78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K38"/>
  <sheetViews>
    <sheetView topLeftCell="A10" workbookViewId="0">
      <selection activeCell="F20" sqref="F20"/>
    </sheetView>
  </sheetViews>
  <sheetFormatPr defaultRowHeight="14.1" customHeight="1"/>
  <cols>
    <col min="1" max="3" width="4.28515625" style="61" customWidth="1"/>
    <col min="4" max="4" width="36.28515625" style="61" customWidth="1"/>
    <col min="5" max="10" width="17.140625" style="61" customWidth="1"/>
    <col min="11" max="11" width="15.42578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68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0" ht="14.1" customHeight="1">
      <c r="A4" s="61" t="s">
        <v>108</v>
      </c>
    </row>
    <row r="5" spans="1:10" ht="14.1" customHeight="1">
      <c r="A5" s="63"/>
      <c r="B5" s="44"/>
      <c r="C5" s="44"/>
      <c r="D5" s="64"/>
      <c r="E5" s="90"/>
      <c r="F5" s="90"/>
      <c r="G5" s="527" t="s">
        <v>21</v>
      </c>
      <c r="H5" s="527"/>
      <c r="I5" s="527"/>
      <c r="J5" s="528" t="s">
        <v>26</v>
      </c>
    </row>
    <row r="6" spans="1:10" ht="14.1" customHeight="1">
      <c r="A6" s="88"/>
      <c r="B6" s="87"/>
      <c r="C6" s="87"/>
      <c r="D6" s="89"/>
      <c r="E6" s="520" t="s">
        <v>18</v>
      </c>
      <c r="F6" s="91" t="s">
        <v>19</v>
      </c>
      <c r="G6" s="91" t="s">
        <v>22</v>
      </c>
      <c r="H6" s="91" t="s">
        <v>23</v>
      </c>
      <c r="I6" s="530" t="s">
        <v>24</v>
      </c>
      <c r="J6" s="529"/>
    </row>
    <row r="7" spans="1:10" ht="14.1" customHeight="1">
      <c r="A7" s="523" t="s">
        <v>2</v>
      </c>
      <c r="B7" s="509"/>
      <c r="C7" s="509"/>
      <c r="D7" s="524"/>
      <c r="E7" s="520"/>
      <c r="F7" s="91" t="s">
        <v>20</v>
      </c>
      <c r="G7" s="91" t="s">
        <v>20</v>
      </c>
      <c r="H7" s="91" t="s">
        <v>25</v>
      </c>
      <c r="I7" s="520"/>
      <c r="J7" s="91" t="s">
        <v>27</v>
      </c>
    </row>
    <row r="8" spans="1:10" ht="14.1" customHeight="1">
      <c r="A8" s="514">
        <v>1</v>
      </c>
      <c r="B8" s="515"/>
      <c r="C8" s="515"/>
      <c r="D8" s="516"/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</row>
    <row r="9" spans="1:10" ht="14.1" customHeight="1">
      <c r="A9" s="503" t="s">
        <v>99</v>
      </c>
      <c r="B9" s="498"/>
      <c r="C9" s="498"/>
      <c r="D9" s="499"/>
      <c r="E9" s="71"/>
      <c r="F9" s="71"/>
      <c r="G9" s="20"/>
      <c r="H9" s="20"/>
      <c r="I9" s="20"/>
      <c r="J9" s="20"/>
    </row>
    <row r="10" spans="1:10" ht="14.1" customHeight="1">
      <c r="A10" s="48"/>
      <c r="B10" s="504" t="s">
        <v>3</v>
      </c>
      <c r="C10" s="504"/>
      <c r="D10" s="497"/>
      <c r="E10" s="73"/>
      <c r="F10" s="18"/>
      <c r="G10" s="18"/>
      <c r="H10" s="18"/>
      <c r="I10" s="18"/>
      <c r="J10" s="18"/>
    </row>
    <row r="11" spans="1:10" ht="14.1" customHeight="1">
      <c r="A11" s="48"/>
      <c r="B11" s="49"/>
      <c r="C11" s="504" t="s">
        <v>4</v>
      </c>
      <c r="D11" s="497"/>
      <c r="E11" s="148" t="s">
        <v>118</v>
      </c>
      <c r="F11" s="18">
        <v>1409748</v>
      </c>
      <c r="G11" s="18">
        <v>754407</v>
      </c>
      <c r="H11" s="18">
        <v>756129</v>
      </c>
      <c r="I11" s="18">
        <f>SUM(G11:H11)</f>
        <v>1510536</v>
      </c>
      <c r="J11" s="18">
        <v>1941396</v>
      </c>
    </row>
    <row r="12" spans="1:10" ht="14.1" customHeight="1">
      <c r="A12" s="48"/>
      <c r="B12" s="504" t="s">
        <v>5</v>
      </c>
      <c r="C12" s="504"/>
      <c r="D12" s="497"/>
      <c r="E12" s="149" t="s">
        <v>120</v>
      </c>
      <c r="F12" s="18">
        <v>448451.65</v>
      </c>
      <c r="G12" s="18">
        <v>337325.67</v>
      </c>
      <c r="H12" s="18">
        <v>217430.33</v>
      </c>
      <c r="I12" s="18">
        <f>SUM(G12:H12)</f>
        <v>554756</v>
      </c>
      <c r="J12" s="18">
        <v>723566</v>
      </c>
    </row>
    <row r="13" spans="1:10" ht="14.1" customHeight="1">
      <c r="A13" s="48"/>
      <c r="B13" s="47"/>
      <c r="C13" s="504" t="s">
        <v>6</v>
      </c>
      <c r="D13" s="497"/>
      <c r="E13" s="148" t="s">
        <v>119</v>
      </c>
      <c r="F13" s="18">
        <v>216000</v>
      </c>
      <c r="G13" s="18">
        <v>108000</v>
      </c>
      <c r="H13" s="18">
        <v>108000</v>
      </c>
      <c r="I13" s="18">
        <f>SUM(G13:H13)</f>
        <v>216000</v>
      </c>
      <c r="J13" s="18">
        <v>240000</v>
      </c>
    </row>
    <row r="14" spans="1:10" ht="14.1" customHeight="1">
      <c r="A14" s="48"/>
      <c r="B14" s="47"/>
      <c r="C14" s="504" t="s">
        <v>97</v>
      </c>
      <c r="D14" s="497"/>
      <c r="E14" s="149" t="s">
        <v>121</v>
      </c>
      <c r="F14" s="18">
        <v>224152.48</v>
      </c>
      <c r="G14" s="18">
        <v>124937.73</v>
      </c>
      <c r="H14" s="18">
        <v>114809.27</v>
      </c>
      <c r="I14" s="18">
        <f>SUM(G14:H14)</f>
        <v>239747</v>
      </c>
      <c r="J14" s="18">
        <v>305757</v>
      </c>
    </row>
    <row r="15" spans="1:10" ht="14.1" customHeight="1">
      <c r="A15" s="48"/>
      <c r="B15" s="49"/>
      <c r="C15" s="496" t="s">
        <v>7</v>
      </c>
      <c r="D15" s="497"/>
      <c r="E15" s="149" t="s">
        <v>122</v>
      </c>
      <c r="F15" s="18">
        <v>117479</v>
      </c>
      <c r="G15" s="18"/>
      <c r="H15" s="18">
        <v>45000</v>
      </c>
      <c r="I15" s="18">
        <f>SUM(G15:H15)</f>
        <v>45000</v>
      </c>
      <c r="J15" s="18">
        <v>50000</v>
      </c>
    </row>
    <row r="16" spans="1:10" ht="14.1" customHeight="1">
      <c r="A16" s="48"/>
      <c r="B16" s="498" t="s">
        <v>135</v>
      </c>
      <c r="C16" s="498"/>
      <c r="D16" s="499"/>
      <c r="E16" s="91"/>
      <c r="F16" s="21">
        <f>SUM(F11:F15)</f>
        <v>2415831.13</v>
      </c>
      <c r="G16" s="21">
        <f>SUM(G11:G15)</f>
        <v>1324670.3999999999</v>
      </c>
      <c r="H16" s="21">
        <f>SUM(H11:H15)</f>
        <v>1241368.6000000001</v>
      </c>
      <c r="I16" s="21">
        <f>SUM(I11:I15)</f>
        <v>2566039</v>
      </c>
      <c r="J16" s="21">
        <f>SUM(J11:J15)</f>
        <v>3260719</v>
      </c>
    </row>
    <row r="17" spans="1:10" ht="14.1" customHeight="1">
      <c r="A17" s="15" t="s">
        <v>8</v>
      </c>
      <c r="B17" s="17"/>
      <c r="C17" s="29"/>
      <c r="D17" s="74"/>
      <c r="E17" s="91"/>
      <c r="F17" s="18"/>
      <c r="G17" s="18"/>
      <c r="H17" s="18"/>
      <c r="I17" s="18"/>
      <c r="J17" s="18"/>
    </row>
    <row r="18" spans="1:10" ht="14.1" customHeight="1">
      <c r="A18" s="15"/>
      <c r="B18" s="493" t="s">
        <v>9</v>
      </c>
      <c r="C18" s="504"/>
      <c r="D18" s="497"/>
      <c r="E18" s="149" t="s">
        <v>123</v>
      </c>
      <c r="F18" s="18">
        <v>199279.59</v>
      </c>
      <c r="G18" s="18">
        <v>105562.58</v>
      </c>
      <c r="H18" s="18">
        <v>44937.42</v>
      </c>
      <c r="I18" s="18">
        <f t="shared" ref="I18:I25" si="0">SUM(G18:H18)</f>
        <v>150500</v>
      </c>
      <c r="J18" s="18">
        <v>180000</v>
      </c>
    </row>
    <row r="19" spans="1:10" ht="14.1" customHeight="1">
      <c r="A19" s="15"/>
      <c r="B19" s="493" t="s">
        <v>10</v>
      </c>
      <c r="C19" s="504"/>
      <c r="D19" s="497"/>
      <c r="E19" s="149" t="s">
        <v>124</v>
      </c>
      <c r="F19" s="18">
        <v>152758.68</v>
      </c>
      <c r="G19" s="18">
        <v>33795</v>
      </c>
      <c r="H19" s="18">
        <v>66205</v>
      </c>
      <c r="I19" s="18">
        <f t="shared" si="0"/>
        <v>100000</v>
      </c>
      <c r="J19" s="18">
        <v>150000</v>
      </c>
    </row>
    <row r="20" spans="1:10" ht="14.1" customHeight="1">
      <c r="A20" s="15"/>
      <c r="B20" s="493" t="s">
        <v>11</v>
      </c>
      <c r="C20" s="504"/>
      <c r="D20" s="497"/>
      <c r="E20" s="149" t="s">
        <v>125</v>
      </c>
      <c r="F20" s="18">
        <v>100831.3</v>
      </c>
      <c r="G20" s="18">
        <v>131899.67000000001</v>
      </c>
      <c r="H20" s="18">
        <v>37425.33</v>
      </c>
      <c r="I20" s="18">
        <f t="shared" si="0"/>
        <v>169325</v>
      </c>
      <c r="J20" s="18">
        <v>365000</v>
      </c>
    </row>
    <row r="21" spans="1:10" ht="14.1" customHeight="1">
      <c r="A21" s="15"/>
      <c r="B21" s="493" t="s">
        <v>113</v>
      </c>
      <c r="C21" s="504"/>
      <c r="D21" s="497"/>
      <c r="E21" s="149" t="s">
        <v>127</v>
      </c>
      <c r="F21" s="18">
        <v>45880.97</v>
      </c>
      <c r="G21" s="18">
        <v>27063.17</v>
      </c>
      <c r="H21" s="18">
        <v>19536.830000000002</v>
      </c>
      <c r="I21" s="18">
        <f t="shared" si="0"/>
        <v>46600</v>
      </c>
      <c r="J21" s="18">
        <v>55000</v>
      </c>
    </row>
    <row r="22" spans="1:10" ht="14.1" customHeight="1">
      <c r="A22" s="15"/>
      <c r="B22" s="495" t="s">
        <v>93</v>
      </c>
      <c r="C22" s="496"/>
      <c r="D22" s="497"/>
      <c r="E22" s="149" t="s">
        <v>128</v>
      </c>
      <c r="F22" s="18"/>
      <c r="G22" s="18">
        <v>6350</v>
      </c>
      <c r="H22" s="18">
        <v>9810</v>
      </c>
      <c r="I22" s="18">
        <f>SUM(G22:H22)</f>
        <v>16160</v>
      </c>
      <c r="J22" s="18">
        <v>0</v>
      </c>
    </row>
    <row r="23" spans="1:10" ht="14.1" customHeight="1">
      <c r="A23" s="15"/>
      <c r="B23" s="493" t="s">
        <v>14</v>
      </c>
      <c r="C23" s="493"/>
      <c r="D23" s="494"/>
      <c r="E23" s="149" t="s">
        <v>130</v>
      </c>
      <c r="F23" s="18">
        <v>111872.2</v>
      </c>
      <c r="G23" s="18">
        <v>157184.5</v>
      </c>
      <c r="H23" s="18">
        <v>137330.5</v>
      </c>
      <c r="I23" s="18">
        <f t="shared" si="0"/>
        <v>294515</v>
      </c>
      <c r="J23" s="18">
        <v>200000</v>
      </c>
    </row>
    <row r="24" spans="1:10" ht="14.1" customHeight="1">
      <c r="A24" s="15"/>
      <c r="B24" s="493" t="s">
        <v>114</v>
      </c>
      <c r="C24" s="504"/>
      <c r="D24" s="497"/>
      <c r="E24" s="149" t="s">
        <v>131</v>
      </c>
      <c r="F24" s="18">
        <v>22008.75</v>
      </c>
      <c r="G24" s="18">
        <v>30176.71</v>
      </c>
      <c r="H24" s="18">
        <v>9823.2900000000009</v>
      </c>
      <c r="I24" s="18">
        <f t="shared" si="0"/>
        <v>40000</v>
      </c>
      <c r="J24" s="18">
        <v>122000</v>
      </c>
    </row>
    <row r="25" spans="1:10" ht="14.1" customHeight="1">
      <c r="A25" s="15"/>
      <c r="B25" s="493" t="s">
        <v>115</v>
      </c>
      <c r="C25" s="493"/>
      <c r="D25" s="494"/>
      <c r="E25" s="149" t="s">
        <v>132</v>
      </c>
      <c r="F25" s="18">
        <v>1800</v>
      </c>
      <c r="G25" s="18">
        <v>295200</v>
      </c>
      <c r="H25" s="18">
        <v>4800</v>
      </c>
      <c r="I25" s="18">
        <f t="shared" si="0"/>
        <v>300000</v>
      </c>
      <c r="J25" s="18">
        <v>0</v>
      </c>
    </row>
    <row r="26" spans="1:10" ht="14.1" customHeight="1">
      <c r="A26" s="56"/>
      <c r="B26" s="498" t="s">
        <v>136</v>
      </c>
      <c r="C26" s="498"/>
      <c r="D26" s="499"/>
      <c r="E26" s="126"/>
      <c r="F26" s="21">
        <f>SUM(F18:F25)</f>
        <v>634431.49</v>
      </c>
      <c r="G26" s="21">
        <f>SUM(G18:G25)</f>
        <v>787231.63</v>
      </c>
      <c r="H26" s="21">
        <f>SUM(H18:H25)</f>
        <v>329868.37</v>
      </c>
      <c r="I26" s="21">
        <f>SUM(I18:I25)</f>
        <v>1117100</v>
      </c>
      <c r="J26" s="21">
        <f>SUM(J18:J25)</f>
        <v>1072000</v>
      </c>
    </row>
    <row r="27" spans="1:10" ht="14.1" customHeight="1">
      <c r="A27" s="503" t="s">
        <v>16</v>
      </c>
      <c r="B27" s="498"/>
      <c r="C27" s="498"/>
      <c r="D27" s="499"/>
      <c r="E27" s="157"/>
      <c r="F27" s="21"/>
      <c r="G27" s="21"/>
      <c r="H27" s="21"/>
      <c r="I27" s="21"/>
      <c r="J27" s="21"/>
    </row>
    <row r="28" spans="1:10" ht="14.1" customHeight="1">
      <c r="A28" s="56"/>
      <c r="B28" s="504" t="s">
        <v>133</v>
      </c>
      <c r="C28" s="504"/>
      <c r="D28" s="497"/>
      <c r="E28" s="149" t="s">
        <v>134</v>
      </c>
      <c r="F28" s="150">
        <v>130214</v>
      </c>
      <c r="G28" s="150">
        <v>108068</v>
      </c>
      <c r="H28" s="150">
        <v>11932</v>
      </c>
      <c r="I28" s="150">
        <f>SUM(G28:H28)</f>
        <v>120000</v>
      </c>
      <c r="J28" s="150">
        <v>90000</v>
      </c>
    </row>
    <row r="29" spans="1:10" ht="14.1" customHeight="1">
      <c r="A29" s="56"/>
      <c r="B29" s="297" t="s">
        <v>280</v>
      </c>
      <c r="C29" s="296"/>
      <c r="D29" s="298"/>
      <c r="E29" s="149" t="s">
        <v>239</v>
      </c>
      <c r="F29" s="150">
        <v>0</v>
      </c>
      <c r="G29" s="150">
        <v>0</v>
      </c>
      <c r="H29" s="150">
        <v>0</v>
      </c>
      <c r="I29" s="150">
        <v>0</v>
      </c>
      <c r="J29" s="150">
        <v>10000</v>
      </c>
    </row>
    <row r="30" spans="1:10" ht="14.1" customHeight="1">
      <c r="A30" s="56"/>
      <c r="B30" s="498" t="s">
        <v>137</v>
      </c>
      <c r="C30" s="498"/>
      <c r="D30" s="499"/>
      <c r="E30" s="157"/>
      <c r="F30" s="55">
        <f>SUM(F28)</f>
        <v>130214</v>
      </c>
      <c r="G30" s="55">
        <f>SUM(G28)</f>
        <v>108068</v>
      </c>
      <c r="H30" s="55">
        <f>SUM(H28)</f>
        <v>11932</v>
      </c>
      <c r="I30" s="55">
        <f>SUM(G30:H30)</f>
        <v>120000</v>
      </c>
      <c r="J30" s="55">
        <f>SUM(J28:J29)</f>
        <v>100000</v>
      </c>
    </row>
    <row r="31" spans="1:10" ht="14.1" customHeight="1">
      <c r="A31" s="56"/>
      <c r="B31" s="154"/>
      <c r="C31" s="154"/>
      <c r="D31" s="155"/>
      <c r="E31" s="157"/>
      <c r="F31" s="55"/>
      <c r="G31" s="55"/>
      <c r="H31" s="55"/>
      <c r="I31" s="55"/>
      <c r="J31" s="55"/>
    </row>
    <row r="32" spans="1:10" ht="14.1" customHeight="1" thickBot="1">
      <c r="A32" s="500" t="s">
        <v>17</v>
      </c>
      <c r="B32" s="501"/>
      <c r="C32" s="501"/>
      <c r="D32" s="502"/>
      <c r="E32" s="46"/>
      <c r="F32" s="314">
        <f>SUM(F30,F26,F16)</f>
        <v>3180476.62</v>
      </c>
      <c r="G32" s="314">
        <f>SUM(G30,G26,G16)</f>
        <v>2219970.0299999998</v>
      </c>
      <c r="H32" s="314">
        <f>SUM(H30,H26,H16)</f>
        <v>1583168.9700000002</v>
      </c>
      <c r="I32" s="314">
        <f>SUM(I30,I26,I16)</f>
        <v>3803139</v>
      </c>
      <c r="J32" s="314">
        <f>SUM(J30,J26,J16)</f>
        <v>4432719</v>
      </c>
    </row>
    <row r="33" spans="1:10" ht="14.1" customHeight="1" thickTop="1">
      <c r="A33" s="200"/>
      <c r="B33" s="200"/>
      <c r="C33" s="200"/>
      <c r="D33" s="200"/>
      <c r="E33" s="204"/>
      <c r="F33" s="153"/>
      <c r="G33" s="153"/>
      <c r="H33" s="153"/>
      <c r="I33" s="153"/>
      <c r="J33" s="153"/>
    </row>
    <row r="34" spans="1:10" ht="14.1" customHeight="1">
      <c r="A34" s="61" t="s">
        <v>29</v>
      </c>
      <c r="E34" s="61" t="s">
        <v>31</v>
      </c>
      <c r="H34" s="86" t="s">
        <v>33</v>
      </c>
    </row>
    <row r="37" spans="1:10" ht="14.1" customHeight="1">
      <c r="A37" s="1" t="s">
        <v>86</v>
      </c>
      <c r="B37" s="1"/>
      <c r="E37" s="490" t="s">
        <v>35</v>
      </c>
      <c r="F37" s="490"/>
      <c r="H37" s="490" t="s">
        <v>36</v>
      </c>
      <c r="I37" s="490"/>
      <c r="J37" s="490"/>
    </row>
    <row r="38" spans="1:10" ht="14.1" customHeight="1">
      <c r="A38" s="61" t="s">
        <v>79</v>
      </c>
      <c r="E38" s="491" t="s">
        <v>32</v>
      </c>
      <c r="F38" s="491"/>
      <c r="H38" s="491" t="s">
        <v>34</v>
      </c>
      <c r="I38" s="491"/>
      <c r="J38" s="491"/>
    </row>
  </sheetData>
  <mergeCells count="33">
    <mergeCell ref="A8:D8"/>
    <mergeCell ref="A9:D9"/>
    <mergeCell ref="A2:J2"/>
    <mergeCell ref="A3:J3"/>
    <mergeCell ref="G5:I5"/>
    <mergeCell ref="J5:J6"/>
    <mergeCell ref="E6:E7"/>
    <mergeCell ref="I6:I7"/>
    <mergeCell ref="A7:D7"/>
    <mergeCell ref="B10:D10"/>
    <mergeCell ref="C11:D11"/>
    <mergeCell ref="B12:D12"/>
    <mergeCell ref="B22:D22"/>
    <mergeCell ref="B25:D25"/>
    <mergeCell ref="B20:D20"/>
    <mergeCell ref="B21:D21"/>
    <mergeCell ref="C13:D13"/>
    <mergeCell ref="C14:D14"/>
    <mergeCell ref="C15:D15"/>
    <mergeCell ref="B18:D18"/>
    <mergeCell ref="B19:D19"/>
    <mergeCell ref="B16:D16"/>
    <mergeCell ref="E37:F37"/>
    <mergeCell ref="E38:F38"/>
    <mergeCell ref="H37:J37"/>
    <mergeCell ref="H38:J38"/>
    <mergeCell ref="B23:D23"/>
    <mergeCell ref="B24:D24"/>
    <mergeCell ref="B26:D26"/>
    <mergeCell ref="A27:D27"/>
    <mergeCell ref="B28:D28"/>
    <mergeCell ref="B30:D30"/>
    <mergeCell ref="A32:D32"/>
  </mergeCells>
  <pageMargins left="1" right="0.25" top="0.93" bottom="0.11" header="0" footer="0.11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38"/>
  <sheetViews>
    <sheetView topLeftCell="A13" workbookViewId="0">
      <selection activeCell="K17" sqref="K17:K20"/>
    </sheetView>
  </sheetViews>
  <sheetFormatPr defaultRowHeight="14.1" customHeight="1"/>
  <cols>
    <col min="1" max="2" width="4.28515625" style="61" customWidth="1"/>
    <col min="3" max="3" width="4.42578125" style="61" customWidth="1"/>
    <col min="4" max="4" width="37" style="61" customWidth="1"/>
    <col min="5" max="9" width="17.140625" style="61" customWidth="1"/>
    <col min="10" max="10" width="17.28515625" style="61" customWidth="1"/>
    <col min="11" max="11" width="15.5703125" style="32" customWidth="1"/>
    <col min="12" max="16384" width="9.140625" style="61"/>
  </cols>
  <sheetData>
    <row r="1" spans="1:10" ht="14.1" customHeight="1">
      <c r="A1" s="61" t="s">
        <v>0</v>
      </c>
      <c r="J1" s="34" t="s">
        <v>28</v>
      </c>
    </row>
    <row r="2" spans="1:10" ht="14.1" customHeight="1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4.1" customHeight="1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</row>
    <row r="5" spans="1:10" ht="14.1" customHeight="1">
      <c r="A5" s="525" t="s">
        <v>54</v>
      </c>
      <c r="B5" s="525"/>
      <c r="C5" s="525"/>
      <c r="D5" s="525"/>
    </row>
    <row r="6" spans="1:10" ht="14.1" customHeight="1">
      <c r="A6" s="63"/>
      <c r="B6" s="44"/>
      <c r="C6" s="44"/>
      <c r="D6" s="64"/>
      <c r="E6" s="97"/>
      <c r="F6" s="97"/>
      <c r="G6" s="527" t="s">
        <v>21</v>
      </c>
      <c r="H6" s="527"/>
      <c r="I6" s="527"/>
      <c r="J6" s="528" t="s">
        <v>26</v>
      </c>
    </row>
    <row r="7" spans="1:10" ht="14.1" customHeight="1">
      <c r="A7" s="95"/>
      <c r="B7" s="94"/>
      <c r="C7" s="94"/>
      <c r="D7" s="96"/>
      <c r="E7" s="520" t="s">
        <v>18</v>
      </c>
      <c r="F7" s="98" t="s">
        <v>19</v>
      </c>
      <c r="G7" s="98" t="s">
        <v>22</v>
      </c>
      <c r="H7" s="98" t="s">
        <v>23</v>
      </c>
      <c r="I7" s="530" t="s">
        <v>24</v>
      </c>
      <c r="J7" s="529"/>
    </row>
    <row r="8" spans="1:10" ht="14.1" customHeight="1">
      <c r="A8" s="523" t="s">
        <v>2</v>
      </c>
      <c r="B8" s="509"/>
      <c r="C8" s="509"/>
      <c r="D8" s="524"/>
      <c r="E8" s="520"/>
      <c r="F8" s="98" t="s">
        <v>20</v>
      </c>
      <c r="G8" s="98" t="s">
        <v>20</v>
      </c>
      <c r="H8" s="98" t="s">
        <v>25</v>
      </c>
      <c r="I8" s="520"/>
      <c r="J8" s="98" t="s">
        <v>27</v>
      </c>
    </row>
    <row r="9" spans="1:10" ht="14.1" customHeight="1">
      <c r="A9" s="514">
        <v>1</v>
      </c>
      <c r="B9" s="515"/>
      <c r="C9" s="515"/>
      <c r="D9" s="516"/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</row>
    <row r="10" spans="1:10" ht="14.1" customHeight="1">
      <c r="A10" s="503" t="s">
        <v>99</v>
      </c>
      <c r="B10" s="498"/>
      <c r="C10" s="498"/>
      <c r="D10" s="499"/>
      <c r="E10" s="71"/>
      <c r="F10" s="71"/>
      <c r="G10" s="71"/>
      <c r="H10" s="71"/>
      <c r="I10" s="71"/>
      <c r="J10" s="71"/>
    </row>
    <row r="11" spans="1:10" ht="14.1" customHeight="1">
      <c r="A11" s="48"/>
      <c r="B11" s="504" t="s">
        <v>3</v>
      </c>
      <c r="C11" s="504"/>
      <c r="D11" s="497"/>
      <c r="E11" s="73"/>
      <c r="F11" s="18"/>
      <c r="G11" s="18"/>
      <c r="H11" s="18"/>
      <c r="I11" s="18"/>
      <c r="J11" s="18"/>
    </row>
    <row r="12" spans="1:10" ht="14.1" customHeight="1">
      <c r="A12" s="48"/>
      <c r="B12" s="49"/>
      <c r="C12" s="504" t="s">
        <v>4</v>
      </c>
      <c r="D12" s="497"/>
      <c r="E12" s="158" t="s">
        <v>118</v>
      </c>
      <c r="F12" s="18">
        <v>994548</v>
      </c>
      <c r="G12" s="18">
        <v>543015</v>
      </c>
      <c r="H12" s="18">
        <v>544329</v>
      </c>
      <c r="I12" s="18">
        <f>SUM(G12:H12)</f>
        <v>1087344</v>
      </c>
      <c r="J12" s="18">
        <v>1090476</v>
      </c>
    </row>
    <row r="13" spans="1:10" ht="14.1" customHeight="1">
      <c r="A13" s="48"/>
      <c r="B13" s="504" t="s">
        <v>5</v>
      </c>
      <c r="C13" s="504"/>
      <c r="D13" s="497"/>
      <c r="E13" s="149" t="s">
        <v>120</v>
      </c>
      <c r="F13" s="18">
        <v>263949</v>
      </c>
      <c r="G13" s="18">
        <v>211112</v>
      </c>
      <c r="H13" s="18">
        <v>168112</v>
      </c>
      <c r="I13" s="18">
        <f t="shared" ref="I13:I16" si="0">SUM(G13:H13)</f>
        <v>379224</v>
      </c>
      <c r="J13" s="18">
        <v>366746</v>
      </c>
    </row>
    <row r="14" spans="1:10" ht="14.1" customHeight="1">
      <c r="A14" s="48"/>
      <c r="B14" s="47"/>
      <c r="C14" s="504" t="s">
        <v>6</v>
      </c>
      <c r="D14" s="497"/>
      <c r="E14" s="158" t="s">
        <v>119</v>
      </c>
      <c r="F14" s="18">
        <v>96000</v>
      </c>
      <c r="G14" s="18">
        <v>48000</v>
      </c>
      <c r="H14" s="18">
        <v>48000</v>
      </c>
      <c r="I14" s="18">
        <f t="shared" si="0"/>
        <v>96000</v>
      </c>
      <c r="J14" s="18">
        <v>96000</v>
      </c>
    </row>
    <row r="15" spans="1:10" ht="14.1" customHeight="1">
      <c r="A15" s="48"/>
      <c r="B15" s="47"/>
      <c r="C15" s="504" t="s">
        <v>97</v>
      </c>
      <c r="D15" s="497"/>
      <c r="E15" s="149" t="s">
        <v>121</v>
      </c>
      <c r="F15" s="18">
        <v>155424.72</v>
      </c>
      <c r="G15" s="18">
        <v>84336.83</v>
      </c>
      <c r="H15" s="18">
        <v>85749.17</v>
      </c>
      <c r="I15" s="18">
        <f t="shared" si="0"/>
        <v>170086</v>
      </c>
      <c r="J15" s="18">
        <v>169621</v>
      </c>
    </row>
    <row r="16" spans="1:10" ht="14.1" customHeight="1">
      <c r="A16" s="48"/>
      <c r="B16" s="49"/>
      <c r="C16" s="496" t="s">
        <v>7</v>
      </c>
      <c r="D16" s="497"/>
      <c r="E16" s="149" t="s">
        <v>122</v>
      </c>
      <c r="F16" s="18">
        <v>82949</v>
      </c>
      <c r="G16" s="18"/>
      <c r="H16" s="18">
        <v>20000</v>
      </c>
      <c r="I16" s="18">
        <f t="shared" si="0"/>
        <v>20000</v>
      </c>
      <c r="J16" s="18">
        <v>20000</v>
      </c>
    </row>
    <row r="17" spans="1:10" ht="14.1" customHeight="1">
      <c r="A17" s="48"/>
      <c r="B17" s="498" t="s">
        <v>135</v>
      </c>
      <c r="C17" s="498"/>
      <c r="D17" s="499"/>
      <c r="E17" s="98"/>
      <c r="F17" s="21">
        <f>SUM(F12:F16)</f>
        <v>1592870.72</v>
      </c>
      <c r="G17" s="21">
        <f>SUM(G12:G16)</f>
        <v>886463.83</v>
      </c>
      <c r="H17" s="21">
        <f>SUM(H12:H16)</f>
        <v>866190.17</v>
      </c>
      <c r="I17" s="21">
        <f>SUM(I12:I16)</f>
        <v>1752654</v>
      </c>
      <c r="J17" s="21">
        <f>SUM(J12:J16)</f>
        <v>1742843</v>
      </c>
    </row>
    <row r="18" spans="1:10" ht="14.1" customHeight="1">
      <c r="A18" s="48"/>
      <c r="B18" s="54"/>
      <c r="C18" s="49"/>
      <c r="D18" s="47"/>
      <c r="E18" s="157"/>
      <c r="F18" s="21"/>
      <c r="G18" s="21"/>
      <c r="H18" s="21"/>
      <c r="I18" s="21"/>
      <c r="J18" s="21"/>
    </row>
    <row r="19" spans="1:10" ht="14.1" customHeight="1">
      <c r="A19" s="15" t="s">
        <v>8</v>
      </c>
      <c r="B19" s="17"/>
      <c r="C19" s="29"/>
      <c r="D19" s="74"/>
      <c r="E19" s="98"/>
      <c r="F19" s="18"/>
      <c r="G19" s="18"/>
      <c r="H19" s="18"/>
      <c r="I19" s="18"/>
      <c r="J19" s="18"/>
    </row>
    <row r="20" spans="1:10" ht="14.1" customHeight="1">
      <c r="A20" s="15"/>
      <c r="B20" s="493" t="s">
        <v>9</v>
      </c>
      <c r="C20" s="504"/>
      <c r="D20" s="497"/>
      <c r="E20" s="149" t="s">
        <v>123</v>
      </c>
      <c r="F20" s="18">
        <v>67268</v>
      </c>
      <c r="G20" s="18">
        <v>29190</v>
      </c>
      <c r="H20" s="18">
        <v>50810</v>
      </c>
      <c r="I20" s="18">
        <f>SUM(G20:H20)</f>
        <v>80000</v>
      </c>
      <c r="J20" s="18">
        <v>80000</v>
      </c>
    </row>
    <row r="21" spans="1:10" ht="14.1" customHeight="1">
      <c r="A21" s="15"/>
      <c r="B21" s="493" t="s">
        <v>10</v>
      </c>
      <c r="C21" s="504"/>
      <c r="D21" s="497"/>
      <c r="E21" s="149" t="s">
        <v>124</v>
      </c>
      <c r="F21" s="18">
        <v>88500</v>
      </c>
      <c r="G21" s="18">
        <v>4880</v>
      </c>
      <c r="H21" s="18">
        <v>75120</v>
      </c>
      <c r="I21" s="18">
        <f t="shared" ref="I21:I25" si="1">SUM(G21:H21)</f>
        <v>80000</v>
      </c>
      <c r="J21" s="18">
        <v>80000</v>
      </c>
    </row>
    <row r="22" spans="1:10" ht="14.1" customHeight="1">
      <c r="A22" s="15"/>
      <c r="B22" s="493" t="s">
        <v>11</v>
      </c>
      <c r="C22" s="504"/>
      <c r="D22" s="497"/>
      <c r="E22" s="149" t="s">
        <v>125</v>
      </c>
      <c r="F22" s="18">
        <v>49525</v>
      </c>
      <c r="G22" s="18">
        <v>24097.25</v>
      </c>
      <c r="H22" s="18">
        <v>65902.75</v>
      </c>
      <c r="I22" s="18">
        <f t="shared" si="1"/>
        <v>90000</v>
      </c>
      <c r="J22" s="18">
        <v>90000</v>
      </c>
    </row>
    <row r="23" spans="1:10" ht="14.1" customHeight="1">
      <c r="A23" s="15"/>
      <c r="B23" s="493" t="s">
        <v>113</v>
      </c>
      <c r="C23" s="504"/>
      <c r="D23" s="497"/>
      <c r="E23" s="149" t="s">
        <v>127</v>
      </c>
      <c r="F23" s="18">
        <v>48678.01</v>
      </c>
      <c r="G23" s="18">
        <v>29827.01</v>
      </c>
      <c r="H23" s="18">
        <v>13372.99</v>
      </c>
      <c r="I23" s="18">
        <f t="shared" si="1"/>
        <v>43200</v>
      </c>
      <c r="J23" s="18">
        <v>60000</v>
      </c>
    </row>
    <row r="24" spans="1:10" ht="14.1" customHeight="1">
      <c r="A24" s="15"/>
      <c r="B24" s="493" t="s">
        <v>14</v>
      </c>
      <c r="C24" s="493"/>
      <c r="D24" s="494"/>
      <c r="E24" s="149" t="s">
        <v>130</v>
      </c>
      <c r="F24" s="18"/>
      <c r="G24" s="18"/>
      <c r="H24" s="18">
        <v>30000</v>
      </c>
      <c r="I24" s="18">
        <f t="shared" si="1"/>
        <v>30000</v>
      </c>
      <c r="J24" s="18">
        <v>30000</v>
      </c>
    </row>
    <row r="25" spans="1:10" ht="14.1" customHeight="1">
      <c r="A25" s="15"/>
      <c r="B25" s="493" t="s">
        <v>115</v>
      </c>
      <c r="C25" s="493"/>
      <c r="D25" s="494"/>
      <c r="E25" s="149" t="s">
        <v>132</v>
      </c>
      <c r="F25" s="18">
        <v>82200</v>
      </c>
      <c r="G25" s="18"/>
      <c r="H25" s="18"/>
      <c r="I25" s="18">
        <f t="shared" si="1"/>
        <v>0</v>
      </c>
      <c r="J25" s="18">
        <v>0</v>
      </c>
    </row>
    <row r="26" spans="1:10" ht="14.1" customHeight="1">
      <c r="A26" s="56"/>
      <c r="B26" s="498" t="s">
        <v>136</v>
      </c>
      <c r="C26" s="498"/>
      <c r="D26" s="499"/>
      <c r="E26" s="157"/>
      <c r="F26" s="21">
        <f>SUM(F20:F25)</f>
        <v>336171.01</v>
      </c>
      <c r="G26" s="21">
        <f>SUM(G20:G25)</f>
        <v>87994.26</v>
      </c>
      <c r="H26" s="21">
        <f>SUM(H20:H25)</f>
        <v>235205.74</v>
      </c>
      <c r="I26" s="21">
        <f>SUM(I20:I25)</f>
        <v>323200</v>
      </c>
      <c r="J26" s="21">
        <f>SUM(J20:J25)</f>
        <v>340000</v>
      </c>
    </row>
    <row r="27" spans="1:10" ht="14.1" customHeight="1">
      <c r="A27" s="56"/>
      <c r="B27" s="154"/>
      <c r="C27" s="154"/>
      <c r="D27" s="155"/>
      <c r="E27" s="157"/>
      <c r="F27" s="21"/>
      <c r="G27" s="21"/>
      <c r="H27" s="21"/>
      <c r="I27" s="21"/>
      <c r="J27" s="21"/>
    </row>
    <row r="28" spans="1:10" ht="14.1" customHeight="1">
      <c r="A28" s="503" t="s">
        <v>16</v>
      </c>
      <c r="B28" s="498"/>
      <c r="C28" s="498"/>
      <c r="D28" s="499"/>
      <c r="E28" s="157"/>
      <c r="F28" s="21"/>
      <c r="G28" s="21"/>
      <c r="H28" s="21"/>
      <c r="I28" s="21"/>
      <c r="J28" s="21"/>
    </row>
    <row r="29" spans="1:10" ht="14.1" customHeight="1">
      <c r="A29" s="56"/>
      <c r="B29" s="504" t="s">
        <v>133</v>
      </c>
      <c r="C29" s="504"/>
      <c r="D29" s="497"/>
      <c r="E29" s="149" t="s">
        <v>134</v>
      </c>
      <c r="F29" s="150">
        <v>57635.97</v>
      </c>
      <c r="G29" s="150">
        <v>0</v>
      </c>
      <c r="H29" s="150">
        <v>70000</v>
      </c>
      <c r="I29" s="150">
        <f>SUM(G29:H29)</f>
        <v>70000</v>
      </c>
      <c r="J29" s="150">
        <v>70000</v>
      </c>
    </row>
    <row r="30" spans="1:10" ht="14.1" customHeight="1">
      <c r="A30" s="56"/>
      <c r="B30" s="498" t="s">
        <v>137</v>
      </c>
      <c r="C30" s="498"/>
      <c r="D30" s="499"/>
      <c r="E30" s="157"/>
      <c r="F30" s="55">
        <f>SUM(F29)</f>
        <v>57635.97</v>
      </c>
      <c r="G30" s="55">
        <f>SUM(G29)</f>
        <v>0</v>
      </c>
      <c r="H30" s="55">
        <f>SUM(H29)</f>
        <v>70000</v>
      </c>
      <c r="I30" s="55">
        <f>SUM(G30:H30)</f>
        <v>70000</v>
      </c>
      <c r="J30" s="55">
        <f>SUM(J29)</f>
        <v>70000</v>
      </c>
    </row>
    <row r="31" spans="1:10" ht="14.1" customHeight="1">
      <c r="A31" s="56"/>
      <c r="B31" s="154"/>
      <c r="C31" s="154"/>
      <c r="D31" s="155"/>
      <c r="E31" s="157"/>
      <c r="F31" s="55"/>
      <c r="G31" s="55"/>
      <c r="H31" s="55"/>
      <c r="I31" s="55"/>
      <c r="J31" s="55"/>
    </row>
    <row r="32" spans="1:10" ht="14.1" customHeight="1" thickBot="1">
      <c r="A32" s="500" t="s">
        <v>17</v>
      </c>
      <c r="B32" s="501"/>
      <c r="C32" s="501"/>
      <c r="D32" s="502"/>
      <c r="E32" s="46"/>
      <c r="F32" s="314">
        <f>SUM(F30,F26,F17)</f>
        <v>1986677.7</v>
      </c>
      <c r="G32" s="314">
        <f>SUM(G30,G26,G17)</f>
        <v>974458.09</v>
      </c>
      <c r="H32" s="314">
        <f>SUM(H30,H26,H17)</f>
        <v>1171395.9100000001</v>
      </c>
      <c r="I32" s="314">
        <f>SUM(I30,I26,I17)</f>
        <v>2145854</v>
      </c>
      <c r="J32" s="314">
        <f>SUM(J30,J26,J17)</f>
        <v>2152843</v>
      </c>
    </row>
    <row r="33" spans="1:10" ht="14.1" customHeight="1" thickTop="1">
      <c r="A33" s="17"/>
      <c r="B33" s="17"/>
      <c r="C33" s="29"/>
      <c r="D33" s="29"/>
      <c r="E33" s="156"/>
      <c r="F33" s="160"/>
      <c r="G33" s="160"/>
      <c r="H33" s="160"/>
      <c r="I33" s="160"/>
      <c r="J33" s="160"/>
    </row>
    <row r="34" spans="1:10" ht="14.1" customHeight="1">
      <c r="A34" s="61" t="s">
        <v>29</v>
      </c>
      <c r="E34" s="61" t="s">
        <v>31</v>
      </c>
      <c r="H34" s="93" t="s">
        <v>33</v>
      </c>
    </row>
    <row r="37" spans="1:10" ht="14.1" customHeight="1">
      <c r="A37" s="1" t="s">
        <v>87</v>
      </c>
      <c r="B37" s="1"/>
      <c r="E37" s="490" t="s">
        <v>35</v>
      </c>
      <c r="F37" s="490"/>
      <c r="H37" s="490" t="s">
        <v>36</v>
      </c>
      <c r="I37" s="490"/>
      <c r="J37" s="490"/>
    </row>
    <row r="38" spans="1:10" ht="14.1" customHeight="1">
      <c r="A38" s="61" t="s">
        <v>85</v>
      </c>
      <c r="E38" s="491" t="s">
        <v>32</v>
      </c>
      <c r="F38" s="491"/>
      <c r="H38" s="491" t="s">
        <v>34</v>
      </c>
      <c r="I38" s="491"/>
      <c r="J38" s="491"/>
    </row>
  </sheetData>
  <mergeCells count="32">
    <mergeCell ref="A9:D9"/>
    <mergeCell ref="A2:J2"/>
    <mergeCell ref="A3:J3"/>
    <mergeCell ref="G6:I6"/>
    <mergeCell ref="J6:J7"/>
    <mergeCell ref="E7:E8"/>
    <mergeCell ref="I7:I8"/>
    <mergeCell ref="A8:D8"/>
    <mergeCell ref="A5:D5"/>
    <mergeCell ref="A10:D10"/>
    <mergeCell ref="B11:D11"/>
    <mergeCell ref="C12:D12"/>
    <mergeCell ref="B13:D13"/>
    <mergeCell ref="B22:D22"/>
    <mergeCell ref="B23:D23"/>
    <mergeCell ref="C14:D14"/>
    <mergeCell ref="C15:D15"/>
    <mergeCell ref="C16:D16"/>
    <mergeCell ref="B20:D20"/>
    <mergeCell ref="B21:D21"/>
    <mergeCell ref="B17:D17"/>
    <mergeCell ref="B24:D24"/>
    <mergeCell ref="B25:D25"/>
    <mergeCell ref="E37:F37"/>
    <mergeCell ref="E38:F38"/>
    <mergeCell ref="H37:J37"/>
    <mergeCell ref="H38:J38"/>
    <mergeCell ref="B26:D26"/>
    <mergeCell ref="A28:D28"/>
    <mergeCell ref="B29:D29"/>
    <mergeCell ref="B30:D30"/>
    <mergeCell ref="A32:D32"/>
  </mergeCells>
  <pageMargins left="1" right="0.25" top="1" bottom="0.25" header="0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Mayor's Office</vt:lpstr>
      <vt:lpstr>SB Legislative</vt:lpstr>
      <vt:lpstr>SB Secretariat</vt:lpstr>
      <vt:lpstr>MPDC</vt:lpstr>
      <vt:lpstr>LCR</vt:lpstr>
      <vt:lpstr>MBO</vt:lpstr>
      <vt:lpstr>Accounting Office</vt:lpstr>
      <vt:lpstr>Treasurer's Office</vt:lpstr>
      <vt:lpstr>Assessor's Office</vt:lpstr>
      <vt:lpstr>Engineering Office</vt:lpstr>
      <vt:lpstr>Economic</vt:lpstr>
      <vt:lpstr>Agriculture</vt:lpstr>
      <vt:lpstr>Health </vt:lpstr>
      <vt:lpstr>DSWD</vt:lpstr>
      <vt:lpstr>National Office</vt:lpstr>
      <vt:lpstr>COA</vt:lpstr>
      <vt:lpstr>MCTC</vt:lpstr>
      <vt:lpstr>DILG</vt:lpstr>
      <vt:lpstr>PNP</vt:lpstr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DSWD (2)</vt:lpstr>
      <vt:lpstr>DILG (2)</vt:lpstr>
      <vt:lpstr>MCTC (2)</vt:lpstr>
      <vt:lpstr>COA (2)</vt:lpstr>
      <vt:lpstr>National Office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BUDGET</cp:lastModifiedBy>
  <cp:lastPrinted>2017-07-28T01:10:28Z</cp:lastPrinted>
  <dcterms:created xsi:type="dcterms:W3CDTF">2016-07-14T06:06:02Z</dcterms:created>
  <dcterms:modified xsi:type="dcterms:W3CDTF">2017-07-28T01:33:22Z</dcterms:modified>
</cp:coreProperties>
</file>